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showInkAnnotation="0" codeName="ThisWorkbook" autoCompressPictures="0"/>
  <xr:revisionPtr revIDLastSave="0" documentId="13_ncr:1_{7DDAD07F-3DDB-490A-B226-2A0F8B461F66}" xr6:coauthVersionLast="47" xr6:coauthVersionMax="47" xr10:uidLastSave="{00000000-0000-0000-0000-000000000000}"/>
  <bookViews>
    <workbookView xWindow="-108" yWindow="-108" windowWidth="23256" windowHeight="12456" tabRatio="791" activeTab="5" xr2:uid="{00000000-000D-0000-FFFF-FFFF00000000}"/>
  </bookViews>
  <sheets>
    <sheet name="1. Title" sheetId="36" r:id="rId1"/>
    <sheet name="2. Cost Summary" sheetId="43" r:id="rId2"/>
    <sheet name="3. Staff Rates" sheetId="55" r:id="rId3"/>
    <sheet name="4. Transition" sheetId="57" r:id="rId4"/>
    <sheet name="5. M&amp;O" sheetId="58" r:id="rId5"/>
    <sheet name="6. Hardware Software &amp; Other " sheetId="64" r:id="rId6"/>
    <sheet name="7. Enhancements" sheetId="51" r:id="rId7"/>
    <sheet name="8. Cost Proposal Narrative" sheetId="61" r:id="rId8"/>
    <sheet name="9. Assump. Cond. &amp; Constraints" sheetId="62" r:id="rId9"/>
  </sheets>
  <definedNames>
    <definedName name="_Key1" localSheetId="1" hidden="1">#REF!</definedName>
    <definedName name="_Key1" localSheetId="2" hidden="1">#REF!</definedName>
    <definedName name="_Key1" localSheetId="3" hidden="1">#REF!</definedName>
    <definedName name="_Key1" localSheetId="5" hidden="1">#REF!</definedName>
    <definedName name="_Key1" localSheetId="6" hidden="1">#REF!</definedName>
    <definedName name="_Key1" localSheetId="7" hidden="1">#REF!</definedName>
    <definedName name="_Key1" localSheetId="8" hidden="1">#REF!</definedName>
    <definedName name="_Key1" hidden="1">#REF!</definedName>
    <definedName name="_Key2" localSheetId="1" hidden="1">#REF!</definedName>
    <definedName name="_Key2" localSheetId="2" hidden="1">#REF!</definedName>
    <definedName name="_Key2" localSheetId="3" hidden="1">#REF!</definedName>
    <definedName name="_Key2" localSheetId="5" hidden="1">#REF!</definedName>
    <definedName name="_Key2" localSheetId="6" hidden="1">#REF!</definedName>
    <definedName name="_Key2" localSheetId="7" hidden="1">#REF!</definedName>
    <definedName name="_Key2" localSheetId="8" hidden="1">#REF!</definedName>
    <definedName name="_Key2" hidden="1">#REF!</definedName>
    <definedName name="_Order1" hidden="1">255</definedName>
    <definedName name="_Order2" hidden="1">255</definedName>
    <definedName name="_Sort" localSheetId="1" hidden="1">#REF!</definedName>
    <definedName name="_Sort" localSheetId="2" hidden="1">#REF!</definedName>
    <definedName name="_Sort" localSheetId="3" hidden="1">#REF!</definedName>
    <definedName name="_Sort" localSheetId="5" hidden="1">#REF!</definedName>
    <definedName name="_Sort" localSheetId="6" hidden="1">#REF!</definedName>
    <definedName name="_Sort" localSheetId="7" hidden="1">#REF!</definedName>
    <definedName name="_Sort" localSheetId="8" hidden="1">#REF!</definedName>
    <definedName name="_Sort" hidden="1">#REF!</definedName>
    <definedName name="CC" localSheetId="2" hidden="1">#REF!</definedName>
    <definedName name="CC" localSheetId="3" hidden="1">#REF!</definedName>
    <definedName name="CC" hidden="1">#REF!</definedName>
    <definedName name="_xlnm.Print_Area" localSheetId="1">'2. Cost Summary'!$A$1:$G$14</definedName>
    <definedName name="_xlnm.Print_Area" localSheetId="2">'3. Staff Rates'!$A$1:$H$40</definedName>
    <definedName name="_xlnm.Print_Area" localSheetId="3">'4. Transition'!$A$1:$J$31</definedName>
    <definedName name="_xlnm.Print_Area" localSheetId="4">'5. M&amp;O'!$A$1:$M$39</definedName>
    <definedName name="_xlnm.Print_Area" localSheetId="5">'6. Hardware Software &amp; Other '!$A$1:$K$10</definedName>
    <definedName name="_xlnm.Print_Area" localSheetId="6">'7. Enhancements'!$A$1:$J$27</definedName>
    <definedName name="_xlnm.Print_Area" localSheetId="7">'8. Cost Proposal Narrative'!$A$1:$J$28</definedName>
    <definedName name="_xlnm.Print_Area" localSheetId="8">'9. Assump. Cond. &amp; Constraints'!$A$1:$J$28</definedName>
    <definedName name="wrn.One." localSheetId="0" hidden="1">{#N/A,#N/A,FALSE,"Consolidated 2002";#N/A,#N/A,FALSE,"Consolidated 2003";#N/A,#N/A,FALSE,"Consolidated 2004";#N/A,#N/A,FALSE,"2002 Assumptions";#N/A,#N/A,FALSE,"2003 Assumptions";#N/A,#N/A,FALSE,"2004 Assumptions"}</definedName>
    <definedName name="wrn.One." localSheetId="1" hidden="1">{#N/A,#N/A,FALSE,"Consolidated 2002";#N/A,#N/A,FALSE,"Consolidated 2003";#N/A,#N/A,FALSE,"Consolidated 2004";#N/A,#N/A,FALSE,"2002 Assumptions";#N/A,#N/A,FALSE,"2003 Assumptions";#N/A,#N/A,FALSE,"2004 Assumptions"}</definedName>
    <definedName name="wrn.One." localSheetId="2" hidden="1">{#N/A,#N/A,FALSE,"Consolidated 2002";#N/A,#N/A,FALSE,"Consolidated 2003";#N/A,#N/A,FALSE,"Consolidated 2004";#N/A,#N/A,FALSE,"2002 Assumptions";#N/A,#N/A,FALSE,"2003 Assumptions";#N/A,#N/A,FALSE,"2004 Assumptions"}</definedName>
    <definedName name="wrn.One." localSheetId="3" hidden="1">{#N/A,#N/A,FALSE,"Consolidated 2002";#N/A,#N/A,FALSE,"Consolidated 2003";#N/A,#N/A,FALSE,"Consolidated 2004";#N/A,#N/A,FALSE,"2002 Assumptions";#N/A,#N/A,FALSE,"2003 Assumptions";#N/A,#N/A,FALSE,"2004 Assumptions"}</definedName>
    <definedName name="wrn.One." localSheetId="4" hidden="1">{#N/A,#N/A,FALSE,"Consolidated 2002";#N/A,#N/A,FALSE,"Consolidated 2003";#N/A,#N/A,FALSE,"Consolidated 2004";#N/A,#N/A,FALSE,"2002 Assumptions";#N/A,#N/A,FALSE,"2003 Assumptions";#N/A,#N/A,FALSE,"2004 Assumptions"}</definedName>
    <definedName name="wrn.One." localSheetId="5" hidden="1">{#N/A,#N/A,FALSE,"Consolidated 2002";#N/A,#N/A,FALSE,"Consolidated 2003";#N/A,#N/A,FALSE,"Consolidated 2004";#N/A,#N/A,FALSE,"2002 Assumptions";#N/A,#N/A,FALSE,"2003 Assumptions";#N/A,#N/A,FALSE,"2004 Assumptions"}</definedName>
    <definedName name="wrn.One." localSheetId="6" hidden="1">{#N/A,#N/A,FALSE,"Consolidated 2002";#N/A,#N/A,FALSE,"Consolidated 2003";#N/A,#N/A,FALSE,"Consolidated 2004";#N/A,#N/A,FALSE,"2002 Assumptions";#N/A,#N/A,FALSE,"2003 Assumptions";#N/A,#N/A,FALSE,"2004 Assumptions"}</definedName>
    <definedName name="wrn.One." localSheetId="7" hidden="1">{#N/A,#N/A,FALSE,"Consolidated 2002";#N/A,#N/A,FALSE,"Consolidated 2003";#N/A,#N/A,FALSE,"Consolidated 2004";#N/A,#N/A,FALSE,"2002 Assumptions";#N/A,#N/A,FALSE,"2003 Assumptions";#N/A,#N/A,FALSE,"2004 Assumptions"}</definedName>
    <definedName name="wrn.One." localSheetId="8"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3" i="64" l="1"/>
  <c r="D53" i="64"/>
  <c r="I53" i="64"/>
  <c r="E53" i="64"/>
  <c r="P21" i="64"/>
  <c r="O21" i="64"/>
  <c r="N21" i="64"/>
  <c r="M21" i="64"/>
  <c r="L21" i="64"/>
  <c r="K21" i="64"/>
  <c r="H12" i="51"/>
  <c r="G12" i="51"/>
  <c r="F12" i="51"/>
  <c r="E12" i="51"/>
  <c r="D12" i="51"/>
  <c r="C12" i="51"/>
  <c r="H11" i="51"/>
  <c r="G11" i="51"/>
  <c r="F11" i="51"/>
  <c r="E31" i="64" l="1"/>
  <c r="C10" i="64" s="1"/>
  <c r="P19" i="64"/>
  <c r="O19" i="64"/>
  <c r="N19" i="64"/>
  <c r="M19" i="64"/>
  <c r="L19" i="64"/>
  <c r="K23" i="64"/>
  <c r="L23" i="64" s="1"/>
  <c r="M23" i="64" s="1"/>
  <c r="N23" i="64" s="1"/>
  <c r="O23" i="64" s="1"/>
  <c r="P23" i="64" s="1"/>
  <c r="M25" i="57"/>
  <c r="J11" i="57"/>
  <c r="K11" i="57"/>
  <c r="L11" i="57"/>
  <c r="M11" i="57"/>
  <c r="N11" i="57"/>
  <c r="J12" i="57"/>
  <c r="K12" i="57"/>
  <c r="L12" i="57"/>
  <c r="M12" i="57"/>
  <c r="N12" i="57"/>
  <c r="J13" i="57"/>
  <c r="K13" i="57"/>
  <c r="L13" i="57"/>
  <c r="M13" i="57"/>
  <c r="N13" i="57"/>
  <c r="J14" i="57"/>
  <c r="K14" i="57"/>
  <c r="L14" i="57"/>
  <c r="M14" i="57"/>
  <c r="N14" i="57"/>
  <c r="J15" i="57"/>
  <c r="K15" i="57"/>
  <c r="L15" i="57"/>
  <c r="M15" i="57"/>
  <c r="N15" i="57"/>
  <c r="J17" i="57"/>
  <c r="K17" i="57"/>
  <c r="L17" i="57"/>
  <c r="M17" i="57"/>
  <c r="N17" i="57"/>
  <c r="J18" i="57"/>
  <c r="K18" i="57"/>
  <c r="L18" i="57"/>
  <c r="M18" i="57"/>
  <c r="N18" i="57"/>
  <c r="J19" i="57"/>
  <c r="K19" i="57"/>
  <c r="L19" i="57"/>
  <c r="M19" i="57"/>
  <c r="N19" i="57"/>
  <c r="J20" i="57"/>
  <c r="K20" i="57"/>
  <c r="L20" i="57"/>
  <c r="M20" i="57"/>
  <c r="N20" i="57"/>
  <c r="J21" i="57"/>
  <c r="K21" i="57"/>
  <c r="L21" i="57"/>
  <c r="M21" i="57"/>
  <c r="N21" i="57"/>
  <c r="J22" i="57"/>
  <c r="K22" i="57"/>
  <c r="L22" i="57"/>
  <c r="M22" i="57"/>
  <c r="N22" i="57"/>
  <c r="J23" i="57"/>
  <c r="K23" i="57"/>
  <c r="L23" i="57"/>
  <c r="M23" i="57"/>
  <c r="N23" i="57"/>
  <c r="J24" i="57"/>
  <c r="K24" i="57"/>
  <c r="L24" i="57"/>
  <c r="M24" i="57"/>
  <c r="N24" i="57"/>
  <c r="J25" i="57"/>
  <c r="K25" i="57"/>
  <c r="L25" i="57"/>
  <c r="N25" i="57"/>
  <c r="J26" i="57"/>
  <c r="K26" i="57"/>
  <c r="L26" i="57"/>
  <c r="M26" i="57"/>
  <c r="N26" i="57"/>
  <c r="J27" i="57"/>
  <c r="K27" i="57"/>
  <c r="L27" i="57"/>
  <c r="M27" i="57"/>
  <c r="N27" i="57"/>
  <c r="J28" i="57"/>
  <c r="K28" i="57"/>
  <c r="L28" i="57"/>
  <c r="M28" i="57"/>
  <c r="N28" i="57"/>
  <c r="J29" i="57"/>
  <c r="K29" i="57"/>
  <c r="L29" i="57"/>
  <c r="M29" i="57"/>
  <c r="N29" i="57"/>
  <c r="J30" i="57"/>
  <c r="K30" i="57"/>
  <c r="L30" i="57"/>
  <c r="M30" i="57"/>
  <c r="N30" i="57"/>
  <c r="J31" i="57"/>
  <c r="K31" i="57"/>
  <c r="L31" i="57"/>
  <c r="M31" i="57"/>
  <c r="N31" i="57"/>
  <c r="J32" i="57"/>
  <c r="K32" i="57"/>
  <c r="L32" i="57"/>
  <c r="M32" i="57"/>
  <c r="N32" i="57"/>
  <c r="J33" i="57"/>
  <c r="K33" i="57"/>
  <c r="L33" i="57"/>
  <c r="M33" i="57"/>
  <c r="N33" i="57"/>
  <c r="J34" i="57"/>
  <c r="K34" i="57"/>
  <c r="L34" i="57"/>
  <c r="M34" i="57"/>
  <c r="N34" i="57"/>
  <c r="J35" i="57"/>
  <c r="K35" i="57"/>
  <c r="L35" i="57"/>
  <c r="M35" i="57"/>
  <c r="N35" i="57"/>
  <c r="J36" i="57"/>
  <c r="K36" i="57"/>
  <c r="L36" i="57"/>
  <c r="M36" i="57"/>
  <c r="N36" i="57"/>
  <c r="J37" i="57"/>
  <c r="K37" i="57"/>
  <c r="L37" i="57"/>
  <c r="M37" i="57"/>
  <c r="N37" i="57"/>
  <c r="I37" i="57"/>
  <c r="I36" i="57"/>
  <c r="I35" i="57"/>
  <c r="I34" i="57"/>
  <c r="I33" i="57"/>
  <c r="I32" i="57"/>
  <c r="I31" i="57"/>
  <c r="I30" i="57"/>
  <c r="I29" i="57"/>
  <c r="I28" i="57"/>
  <c r="I27" i="57"/>
  <c r="I26" i="57"/>
  <c r="I25" i="57"/>
  <c r="I24" i="57"/>
  <c r="I23" i="57"/>
  <c r="I22" i="57"/>
  <c r="I21" i="57"/>
  <c r="I20" i="57"/>
  <c r="I19" i="57"/>
  <c r="I18" i="57"/>
  <c r="I17" i="57"/>
  <c r="I15" i="57"/>
  <c r="I14" i="57"/>
  <c r="I13" i="57"/>
  <c r="I12" i="57"/>
  <c r="I11" i="57"/>
  <c r="B16" i="57" l="1"/>
  <c r="B17" i="57"/>
  <c r="F31" i="64"/>
  <c r="D10" i="64" s="1"/>
  <c r="C20" i="64"/>
  <c r="K22" i="64"/>
  <c r="L22" i="64" s="1"/>
  <c r="M22" i="64" s="1"/>
  <c r="N22" i="64" s="1"/>
  <c r="O22" i="64" s="1"/>
  <c r="P22" i="64" s="1"/>
  <c r="P20" i="64" l="1"/>
  <c r="P24" i="64" s="1"/>
  <c r="O20" i="64"/>
  <c r="O24" i="64" s="1"/>
  <c r="N20" i="64"/>
  <c r="N24" i="64" s="1"/>
  <c r="L20" i="64"/>
  <c r="L24" i="64" s="1"/>
  <c r="M20" i="64"/>
  <c r="M24" i="64" s="1"/>
  <c r="G31" i="64"/>
  <c r="E10" i="64" s="1"/>
  <c r="E11" i="51"/>
  <c r="D11" i="51"/>
  <c r="C11" i="51"/>
  <c r="H31" i="64" l="1"/>
  <c r="F10" i="64" s="1"/>
  <c r="H13" i="51"/>
  <c r="D22" i="51" s="1"/>
  <c r="E22" i="51" s="1"/>
  <c r="G13" i="51"/>
  <c r="D21" i="51" s="1"/>
  <c r="E21" i="51" s="1"/>
  <c r="F13" i="51"/>
  <c r="D20" i="51" s="1"/>
  <c r="E20" i="51" s="1"/>
  <c r="D13" i="51"/>
  <c r="D18" i="51" s="1"/>
  <c r="E18" i="51" s="1"/>
  <c r="E13" i="51"/>
  <c r="D19" i="51" s="1"/>
  <c r="E19" i="51" s="1"/>
  <c r="C13" i="51"/>
  <c r="D17" i="51" s="1"/>
  <c r="E17" i="51" s="1"/>
  <c r="C11" i="64"/>
  <c r="K20" i="64"/>
  <c r="K19" i="64"/>
  <c r="K24" i="64" s="1"/>
  <c r="I31" i="64" l="1"/>
  <c r="G10" i="64" s="1"/>
  <c r="H11" i="64"/>
  <c r="G53" i="64"/>
  <c r="H53" i="64"/>
  <c r="G11" i="64" s="1"/>
  <c r="D11" i="64"/>
  <c r="E11" i="64"/>
  <c r="O2" i="64"/>
  <c r="A2" i="64"/>
  <c r="A1" i="64"/>
  <c r="D38" i="57"/>
  <c r="E38" i="57"/>
  <c r="F38" i="57"/>
  <c r="G38" i="57"/>
  <c r="H38" i="57"/>
  <c r="C38" i="57"/>
  <c r="B37" i="57"/>
  <c r="B36" i="57"/>
  <c r="B35" i="57"/>
  <c r="B34" i="57"/>
  <c r="B33" i="57"/>
  <c r="B32" i="57"/>
  <c r="B31" i="57"/>
  <c r="B30" i="57"/>
  <c r="B29" i="57"/>
  <c r="B28" i="57"/>
  <c r="B27" i="57"/>
  <c r="B26" i="57"/>
  <c r="B25" i="57"/>
  <c r="B24" i="57"/>
  <c r="B23" i="57"/>
  <c r="B22" i="57"/>
  <c r="B21" i="57"/>
  <c r="B20" i="57"/>
  <c r="B19" i="57"/>
  <c r="B18" i="57"/>
  <c r="B15" i="57"/>
  <c r="B14" i="57"/>
  <c r="B13" i="57"/>
  <c r="B12" i="57"/>
  <c r="B11" i="57"/>
  <c r="E16" i="58"/>
  <c r="F16" i="58"/>
  <c r="G16" i="58"/>
  <c r="H16" i="58"/>
  <c r="I16" i="58"/>
  <c r="E17" i="58"/>
  <c r="F17" i="58"/>
  <c r="G17" i="58"/>
  <c r="H17" i="58"/>
  <c r="I17" i="58"/>
  <c r="E18" i="58"/>
  <c r="F18" i="58"/>
  <c r="G18" i="58"/>
  <c r="H18" i="58"/>
  <c r="I18" i="58"/>
  <c r="E19" i="58"/>
  <c r="F19" i="58"/>
  <c r="G19" i="58"/>
  <c r="H19" i="58"/>
  <c r="I19" i="58"/>
  <c r="E20" i="58"/>
  <c r="F20" i="58"/>
  <c r="G20" i="58"/>
  <c r="H20" i="58"/>
  <c r="I20" i="58"/>
  <c r="E21" i="58"/>
  <c r="F21" i="58"/>
  <c r="G21" i="58"/>
  <c r="H21" i="58"/>
  <c r="I21" i="58"/>
  <c r="E22" i="58"/>
  <c r="F22" i="58"/>
  <c r="G22" i="58"/>
  <c r="H22" i="58"/>
  <c r="I22" i="58"/>
  <c r="E23" i="58"/>
  <c r="F23" i="58"/>
  <c r="G23" i="58"/>
  <c r="H23" i="58"/>
  <c r="I23" i="58"/>
  <c r="E24" i="58"/>
  <c r="F24" i="58"/>
  <c r="G24" i="58"/>
  <c r="H24" i="58"/>
  <c r="I24" i="58"/>
  <c r="E25" i="58"/>
  <c r="F25" i="58"/>
  <c r="G25" i="58"/>
  <c r="H25" i="58"/>
  <c r="I25" i="58"/>
  <c r="E26" i="58"/>
  <c r="F26" i="58"/>
  <c r="G26" i="58"/>
  <c r="H26" i="58"/>
  <c r="I26" i="58"/>
  <c r="E27" i="58"/>
  <c r="F27" i="58"/>
  <c r="G27" i="58"/>
  <c r="H27" i="58"/>
  <c r="I27" i="58"/>
  <c r="E28" i="58"/>
  <c r="F28" i="58"/>
  <c r="G28" i="58"/>
  <c r="H28" i="58"/>
  <c r="I28" i="58"/>
  <c r="E29" i="58"/>
  <c r="F29" i="58"/>
  <c r="G29" i="58"/>
  <c r="H29" i="58"/>
  <c r="I29" i="58"/>
  <c r="E30" i="58"/>
  <c r="F30" i="58"/>
  <c r="G30" i="58"/>
  <c r="H30" i="58"/>
  <c r="I30" i="58"/>
  <c r="E31" i="58"/>
  <c r="F31" i="58"/>
  <c r="G31" i="58"/>
  <c r="H31" i="58"/>
  <c r="I31" i="58"/>
  <c r="E32" i="58"/>
  <c r="F32" i="58"/>
  <c r="G32" i="58"/>
  <c r="H32" i="58"/>
  <c r="I32" i="58"/>
  <c r="E33" i="58"/>
  <c r="F33" i="58"/>
  <c r="G33" i="58"/>
  <c r="H33" i="58"/>
  <c r="I33" i="58"/>
  <c r="E34" i="58"/>
  <c r="F34" i="58"/>
  <c r="G34" i="58"/>
  <c r="H34" i="58"/>
  <c r="I34" i="58"/>
  <c r="E35" i="58"/>
  <c r="F35" i="58"/>
  <c r="G35" i="58"/>
  <c r="H35" i="58"/>
  <c r="I35" i="58"/>
  <c r="E36" i="58"/>
  <c r="F36" i="58"/>
  <c r="G36" i="58"/>
  <c r="H36" i="58"/>
  <c r="I36" i="58"/>
  <c r="E37" i="58"/>
  <c r="F37" i="58"/>
  <c r="G37" i="58"/>
  <c r="H37" i="58"/>
  <c r="I37" i="58"/>
  <c r="E38" i="58"/>
  <c r="F38" i="58"/>
  <c r="G38" i="58"/>
  <c r="H38" i="58"/>
  <c r="I38" i="58"/>
  <c r="I15" i="58"/>
  <c r="H15" i="58"/>
  <c r="G15" i="58"/>
  <c r="D18" i="58"/>
  <c r="D19" i="58"/>
  <c r="D20" i="58"/>
  <c r="D21" i="58"/>
  <c r="D22" i="58"/>
  <c r="D23" i="58"/>
  <c r="D24" i="58"/>
  <c r="D25" i="58"/>
  <c r="D26" i="58"/>
  <c r="D27" i="58"/>
  <c r="D28" i="58"/>
  <c r="D29" i="58"/>
  <c r="D30" i="58"/>
  <c r="D31" i="58"/>
  <c r="D32" i="58"/>
  <c r="D33" i="58"/>
  <c r="D34" i="58"/>
  <c r="D35" i="58"/>
  <c r="D36" i="58"/>
  <c r="D37" i="58"/>
  <c r="D38" i="58"/>
  <c r="D17" i="58"/>
  <c r="D16" i="58"/>
  <c r="E12" i="58"/>
  <c r="F12" i="58"/>
  <c r="G12" i="58"/>
  <c r="H12" i="58"/>
  <c r="I12" i="58"/>
  <c r="E13" i="58"/>
  <c r="F13" i="58"/>
  <c r="G13" i="58"/>
  <c r="H13" i="58"/>
  <c r="I13" i="58"/>
  <c r="E14" i="58"/>
  <c r="F14" i="58"/>
  <c r="G14" i="58"/>
  <c r="H14" i="58"/>
  <c r="I14" i="58"/>
  <c r="F11" i="58"/>
  <c r="G11" i="58"/>
  <c r="H11" i="58"/>
  <c r="I11" i="58"/>
  <c r="E11" i="58"/>
  <c r="D14" i="58"/>
  <c r="D13" i="58"/>
  <c r="D12" i="58"/>
  <c r="D11" i="58"/>
  <c r="F10" i="58"/>
  <c r="G10" i="58"/>
  <c r="H10" i="58"/>
  <c r="I10" i="58"/>
  <c r="E10" i="58"/>
  <c r="D10" i="58"/>
  <c r="D2" i="62"/>
  <c r="A2" i="62"/>
  <c r="A1" i="62"/>
  <c r="D40" i="55"/>
  <c r="E40" i="55"/>
  <c r="F40" i="55"/>
  <c r="G40" i="55"/>
  <c r="H40" i="55"/>
  <c r="C40" i="55"/>
  <c r="F11" i="64" l="1"/>
  <c r="J31" i="64"/>
  <c r="H10" i="64" s="1"/>
  <c r="E9" i="64"/>
  <c r="E12" i="64" s="1"/>
  <c r="E12" i="43" s="1"/>
  <c r="N38" i="57"/>
  <c r="M38" i="57"/>
  <c r="K38" i="57"/>
  <c r="J38" i="57"/>
  <c r="L38" i="57"/>
  <c r="I38" i="57"/>
  <c r="N40" i="57" s="1"/>
  <c r="C10" i="43" s="1"/>
  <c r="D2" i="61"/>
  <c r="A2" i="61"/>
  <c r="A1" i="61"/>
  <c r="C39" i="58"/>
  <c r="B15" i="58"/>
  <c r="B11" i="58"/>
  <c r="B12" i="58"/>
  <c r="B13" i="58"/>
  <c r="B14" i="58"/>
  <c r="B16" i="58"/>
  <c r="B17" i="58"/>
  <c r="B18" i="58"/>
  <c r="B19" i="58"/>
  <c r="B20" i="58"/>
  <c r="B21" i="58"/>
  <c r="B22" i="58"/>
  <c r="B23" i="58"/>
  <c r="B24" i="58"/>
  <c r="B25" i="58"/>
  <c r="B26" i="58"/>
  <c r="B27" i="58"/>
  <c r="B28" i="58"/>
  <c r="B29" i="58"/>
  <c r="B30" i="58"/>
  <c r="B31" i="58"/>
  <c r="B32" i="58"/>
  <c r="B33" i="58"/>
  <c r="B34" i="58"/>
  <c r="B35" i="58"/>
  <c r="B36" i="58"/>
  <c r="B37" i="58"/>
  <c r="B38" i="58"/>
  <c r="B10" i="58"/>
  <c r="H2" i="58"/>
  <c r="A2" i="58"/>
  <c r="A1" i="58"/>
  <c r="M2" i="57"/>
  <c r="A2" i="57"/>
  <c r="A1" i="57"/>
  <c r="C9" i="64" l="1"/>
  <c r="C12" i="64" s="1"/>
  <c r="C12" i="43" s="1"/>
  <c r="G10" i="43"/>
  <c r="D9" i="64"/>
  <c r="D12" i="64" s="1"/>
  <c r="D12" i="43" s="1"/>
  <c r="F9" i="64"/>
  <c r="F12" i="64" s="1"/>
  <c r="F12" i="43" s="1"/>
  <c r="D39" i="58"/>
  <c r="E39" i="58"/>
  <c r="D11" i="43" s="1"/>
  <c r="I39" i="58"/>
  <c r="J11" i="43" s="1"/>
  <c r="F39" i="58"/>
  <c r="E11" i="43" s="1"/>
  <c r="G39" i="58"/>
  <c r="F11" i="43" s="1"/>
  <c r="H39" i="58"/>
  <c r="I11" i="43" s="1"/>
  <c r="C11" i="43" l="1"/>
  <c r="I43" i="58"/>
  <c r="I41" i="58"/>
  <c r="K10" i="43"/>
  <c r="H9" i="64"/>
  <c r="H12" i="64" s="1"/>
  <c r="J12" i="43" s="1"/>
  <c r="G12" i="43" l="1"/>
  <c r="G11" i="43"/>
  <c r="C13" i="43"/>
  <c r="C14" i="43" s="1"/>
  <c r="G9" i="64" l="1"/>
  <c r="G12" i="64" s="1"/>
  <c r="I12" i="43" s="1"/>
  <c r="K11" i="43"/>
  <c r="I14" i="43" l="1"/>
  <c r="G2" i="55"/>
  <c r="A2" i="55"/>
  <c r="A1" i="55"/>
  <c r="D13" i="43"/>
  <c r="D14" i="43" s="1"/>
  <c r="E13" i="43"/>
  <c r="E14" i="43" s="1"/>
  <c r="F13" i="43"/>
  <c r="F14" i="43" s="1"/>
  <c r="I13" i="43"/>
  <c r="J13" i="43"/>
  <c r="J14" i="43" s="1"/>
  <c r="H2" i="51"/>
  <c r="A2" i="51"/>
  <c r="A1" i="51"/>
  <c r="G13" i="43" l="1"/>
  <c r="K13" i="43" l="1"/>
  <c r="G14" i="43"/>
  <c r="G16" i="43" s="1"/>
  <c r="K12" i="43"/>
  <c r="K14" i="43" l="1"/>
</calcChain>
</file>

<file path=xl/sharedStrings.xml><?xml version="1.0" encoding="utf-8"?>
<sst xmlns="http://schemas.openxmlformats.org/spreadsheetml/2006/main" count="181" uniqueCount="108">
  <si>
    <t>WIC MIS Maintenance &amp; Operations RFP</t>
  </si>
  <si>
    <t>Attachment D - Cost Proposal</t>
  </si>
  <si>
    <t>State of Indiana</t>
  </si>
  <si>
    <t>Respondent Name:</t>
  </si>
  <si>
    <t>&lt;INSERT NAME&gt;</t>
  </si>
  <si>
    <t>Cost Summary</t>
  </si>
  <si>
    <r>
      <t>INSTRUCTIONS</t>
    </r>
    <r>
      <rPr>
        <b/>
        <sz val="10"/>
        <color theme="1"/>
        <rFont val="Arial"/>
        <family val="2"/>
      </rPr>
      <t xml:space="preserve">: </t>
    </r>
    <r>
      <rPr>
        <sz val="10"/>
        <color theme="1"/>
        <rFont val="Arial"/>
        <family val="2"/>
      </rPr>
      <t xml:space="preserve">The following will be used to assign cost points. Other than entering the Respondent's name at the top of the page, there is no response necessary on this worksheet. 
</t>
    </r>
  </si>
  <si>
    <t>Table 1: Cost Summary</t>
  </si>
  <si>
    <t xml:space="preserve">Component </t>
  </si>
  <si>
    <t>Year 1 Cost</t>
  </si>
  <si>
    <t>Year 2 Cost</t>
  </si>
  <si>
    <t>Year 3 Cost</t>
  </si>
  <si>
    <t>Year 4 Cost</t>
  </si>
  <si>
    <t>Base Contract Total</t>
  </si>
  <si>
    <t>Year 5 
(Optional)</t>
  </si>
  <si>
    <t>Year 6 
(Optional)</t>
  </si>
  <si>
    <t>6 Year Total (Including Optional Years)</t>
  </si>
  <si>
    <t>Initial Transition Period</t>
  </si>
  <si>
    <t>Maintenance and Operations (M&amp;O)</t>
  </si>
  <si>
    <t>Hardware, Software, and Other</t>
  </si>
  <si>
    <t>Enhancements</t>
  </si>
  <si>
    <t>Total</t>
  </si>
  <si>
    <t xml:space="preserve">TOTAL BID AMOUNT (4 Year Base Contract Total - use this total for Attachment A) </t>
  </si>
  <si>
    <t>Staff Rates</t>
  </si>
  <si>
    <r>
      <rPr>
        <b/>
        <u/>
        <sz val="10"/>
        <rFont val="Arial"/>
        <family val="2"/>
      </rPr>
      <t>INSTRUCTIONS</t>
    </r>
    <r>
      <rPr>
        <b/>
        <sz val="10"/>
        <rFont val="Arial"/>
        <family val="2"/>
      </rPr>
      <t xml:space="preserve">: </t>
    </r>
    <r>
      <rPr>
        <sz val="10"/>
        <rFont val="Arial"/>
        <family val="2"/>
      </rPr>
      <t>Respondent shall include staff positions required to fulfill the services included in the scope and the position's hourly rate for each year. The Vital Positions and Turnover Manager described in Attachment L have already been included in Table 1. Any additional staff shall be inputted by the Respondent.</t>
    </r>
  </si>
  <si>
    <t>Table 1: Staff Hourly Rates</t>
  </si>
  <si>
    <t>Hourly Rate</t>
  </si>
  <si>
    <t>Position</t>
  </si>
  <si>
    <t>Year 1</t>
  </si>
  <si>
    <t>Year 2</t>
  </si>
  <si>
    <t xml:space="preserve">Year 3 </t>
  </si>
  <si>
    <t>Year 4</t>
  </si>
  <si>
    <t>Year 5 (Optional)</t>
  </si>
  <si>
    <t>Year 6 (Optional)</t>
  </si>
  <si>
    <t>Project Lead</t>
  </si>
  <si>
    <t>Systems Development Manager</t>
  </si>
  <si>
    <t>Database Administrator</t>
  </si>
  <si>
    <t>Quality Assurance Specialist</t>
  </si>
  <si>
    <t>Help Desk Manager</t>
  </si>
  <si>
    <t>Turnover Manager*</t>
  </si>
  <si>
    <t>* Note that the Turnover Manager will begin performing their responsibilities six (6) months from the end of the base contract period (Year 4) per RFP Attachment L. If the turnover is halted due to the State exercising an optional term extension, invoices will not include Turnover Manager costs after the State's date to halt turnover activities until those activities resume (with the State's approval) in the following year.</t>
  </si>
  <si>
    <r>
      <rPr>
        <b/>
        <u/>
        <sz val="10"/>
        <rFont val="Arial"/>
        <family val="2"/>
      </rPr>
      <t>INSTRUCTIONS</t>
    </r>
    <r>
      <rPr>
        <b/>
        <sz val="10"/>
        <rFont val="Arial"/>
        <family val="2"/>
      </rPr>
      <t xml:space="preserve">: </t>
    </r>
    <r>
      <rPr>
        <sz val="10"/>
        <rFont val="Arial"/>
        <family val="2"/>
      </rPr>
      <t>Please fill in only the cells shaded yellow in Table 1 to provide the estimated # of FTEs per position for each month of transition. The monthly totals will be automatically calculated based on 170 hours per month per FTE. Blue cells will populate automatically.</t>
    </r>
  </si>
  <si>
    <t>Table 1:  Transition Staff Costs</t>
  </si>
  <si>
    <t>Position (auto-populated from Staff Rates sheet)</t>
  </si>
  <si>
    <t>Monthly Totals</t>
  </si>
  <si>
    <t>Month 1</t>
  </si>
  <si>
    <t>Month 2</t>
  </si>
  <si>
    <t>Month 3</t>
  </si>
  <si>
    <t>Month 4</t>
  </si>
  <si>
    <t>Month 5</t>
  </si>
  <si>
    <t>Month 6</t>
  </si>
  <si>
    <t>Total Initial Transition Period Cost:</t>
  </si>
  <si>
    <t>Maintenance and Operations (M&amp;O) Costs</t>
  </si>
  <si>
    <r>
      <rPr>
        <b/>
        <u/>
        <sz val="10"/>
        <color rgb="FF000000"/>
        <rFont val="Arial"/>
        <family val="2"/>
      </rPr>
      <t>INSTRUCTIONS</t>
    </r>
    <r>
      <rPr>
        <b/>
        <sz val="10"/>
        <color rgb="FF000000"/>
        <rFont val="Arial"/>
        <family val="2"/>
      </rPr>
      <t xml:space="preserve">: </t>
    </r>
    <r>
      <rPr>
        <sz val="10"/>
        <color rgb="FF000000"/>
        <rFont val="Arial"/>
        <family val="2"/>
      </rPr>
      <t>Please fill in the cells shaded yellow in Table 1 to provide the estimated # of FTEs per position for M&amp;O services. Blue cells will populate automatically. 
Please note: 
- The M&amp;O fees are fixed fees for providing the services in the RFP scope and in adherence with the stated performance standards in Attachment L. They are not tied to specific staffing levels. 
- M&amp;O time periods for the purposes of this cost proposal are based on the assumption that the Initial Transition Period will take 6 months. 
- If the Contractor needs to utilize additional staff for any given month (e.g., due to a temporary increase in incidents), the Contractor shall still invoice their M&amp;O fixed fee.</t>
    </r>
  </si>
  <si>
    <t>Table 1: M&amp;O Staff Costs</t>
  </si>
  <si>
    <t>Yearly Totals</t>
  </si>
  <si>
    <t>Year 1
(6 months)</t>
  </si>
  <si>
    <t>Total Base Contract M&amp;O Cost:</t>
  </si>
  <si>
    <t>Total 6-Year M&amp;O Cost:</t>
  </si>
  <si>
    <t>Hardware, Software, and Other Costs</t>
  </si>
  <si>
    <r>
      <rPr>
        <b/>
        <u/>
        <sz val="10"/>
        <rFont val="Arial"/>
        <family val="2"/>
      </rPr>
      <t>INSTRUCTIONS:</t>
    </r>
    <r>
      <rPr>
        <sz val="10"/>
        <rFont val="Arial"/>
        <family val="2"/>
      </rPr>
      <t xml:space="preserve"> Please fill in only the cells shaded yellow, in Table 3 and Table 4. Cost Summary values in Table 1 will automatically calculdate, along with all other cells shaded blue. Please see Tables 2, 3, and 4 for further Table-specific instructions.</t>
    </r>
  </si>
  <si>
    <t>Table 1: Hardware, Software, and Other Expenses Cost Summary</t>
  </si>
  <si>
    <t>Time Period</t>
  </si>
  <si>
    <t>Year 3</t>
  </si>
  <si>
    <t>Clinic Hardware Costs</t>
  </si>
  <si>
    <t>Clinic Hardware Services</t>
  </si>
  <si>
    <t>Software &amp; Other Expenses</t>
  </si>
  <si>
    <t>Table 2: Clinic Hardware Costs</t>
  </si>
  <si>
    <r>
      <rPr>
        <b/>
        <u/>
        <sz val="10"/>
        <rFont val="Arial"/>
        <family val="2"/>
      </rPr>
      <t>INSTRUCTIONS</t>
    </r>
    <r>
      <rPr>
        <b/>
        <sz val="10"/>
        <rFont val="Arial"/>
        <family val="2"/>
      </rPr>
      <t xml:space="preserve">: </t>
    </r>
    <r>
      <rPr>
        <sz val="10"/>
        <rFont val="Arial"/>
        <family val="2"/>
      </rPr>
      <t>Respondents do not need to fill out Table 2. Estimated cost details have been provided to calculate projected Clinic Hardware Costs for evaluation purposes based on historical data.</t>
    </r>
  </si>
  <si>
    <t>Unit Cost</t>
  </si>
  <si>
    <t>Est. Annual Unit Cost Increase</t>
  </si>
  <si>
    <t>Units</t>
  </si>
  <si>
    <t>Item Description</t>
  </si>
  <si>
    <t>Laptops - HP Probooks</t>
  </si>
  <si>
    <t>Laptop Accessories &amp; Warranties</t>
  </si>
  <si>
    <t>Laptop - Per-Unit Hardware Services</t>
  </si>
  <si>
    <t>Miscellaneous Hardware - Annual Total</t>
  </si>
  <si>
    <t>Hardware Shipping - Annual Total</t>
  </si>
  <si>
    <t>Table 3: Clinic Hardware Services</t>
  </si>
  <si>
    <r>
      <rPr>
        <b/>
        <u/>
        <sz val="10"/>
        <rFont val="Arial"/>
        <family val="2"/>
      </rPr>
      <t>INSTRUCTIONS:</t>
    </r>
    <r>
      <rPr>
        <sz val="10"/>
        <rFont val="Arial"/>
        <family val="2"/>
      </rPr>
      <t xml:space="preserve"> In the yellow cells, fill out the monthly cost and annual rate of cost increase to provide Clinic Hardware Services for the scope of services described in Section 7 of Attachment L. Examples of such services such as Hardware and Software Help Desk, maintaining the hardware depot, and configuration and logistics for ad hoc hardware purchases (excluding shipping costs).</t>
    </r>
  </si>
  <si>
    <t>Monthly Cost</t>
  </si>
  <si>
    <t>Annual Rate Increase</t>
  </si>
  <si>
    <t>Table 4: Software, Licenses, &amp; Other Expenses</t>
  </si>
  <si>
    <r>
      <rPr>
        <b/>
        <u/>
        <sz val="10"/>
        <color rgb="FF000000"/>
        <rFont val="Arial"/>
      </rPr>
      <t xml:space="preserve">INSTRUCTIONS: </t>
    </r>
    <r>
      <rPr>
        <sz val="10"/>
        <color rgb="FF000000"/>
        <rFont val="Arial"/>
      </rPr>
      <t>Software, infrastructure, and other items that are required for the scope of services are described in Table X in Section 2.8 of Attachment L. For components that need to be purchased, provide the yearly cost information in the yellow input cells below. Respondents should input information on any additional software and other expenses needed to fulfill the scope of services described in Attachment L.</t>
    </r>
  </si>
  <si>
    <t>Yearly Cost</t>
  </si>
  <si>
    <t>Item</t>
  </si>
  <si>
    <t>Item Description/Version</t>
  </si>
  <si>
    <t>Enhancement Costs</t>
  </si>
  <si>
    <r>
      <rPr>
        <b/>
        <u/>
        <sz val="10"/>
        <rFont val="Arial"/>
        <family val="2"/>
      </rPr>
      <t>INSTRUCTIONS</t>
    </r>
    <r>
      <rPr>
        <b/>
        <sz val="10"/>
        <rFont val="Arial"/>
        <family val="2"/>
      </rPr>
      <t xml:space="preserve">: </t>
    </r>
    <r>
      <rPr>
        <sz val="10"/>
        <rFont val="Arial"/>
        <family val="2"/>
      </rPr>
      <t>Respondents do not need to enter any information on this sheet. For evaluation purposes, the hourly blended rate will be calculated based on the proposed rates for all the positions listed in the RFP. These blended rates will be multiplied by the State's estimated Enhancement Pool by year to calculate the total estimated enhancement costs per year. For the purpose of calculating the Enhancement Pool, the State is using an estimated 3100 hours per year.The final size of the Enhancement Pool may be altered during Contract discussions. The actual Enhancement Pool will be a dollar amount and not a pool of hours.</t>
    </r>
  </si>
  <si>
    <t>Table 1: Blended Rate Calculation (for Evaluation Purposes)</t>
  </si>
  <si>
    <t>Weighting for Blended Rate Calculation</t>
  </si>
  <si>
    <t>Average Vital Positions Rate</t>
  </si>
  <si>
    <t>Average Non-Vital Positions Rate</t>
  </si>
  <si>
    <t>Blended Rate for Enhancements 
(for Evaluation Purposes)</t>
  </si>
  <si>
    <t>Table 2: Enhancement Cost Projection</t>
  </si>
  <si>
    <t>Contract Year</t>
  </si>
  <si>
    <t>Yearly Total Hours Assumption</t>
  </si>
  <si>
    <t>Enhancement Pool Hourly Rate</t>
  </si>
  <si>
    <t>Annual Fees</t>
  </si>
  <si>
    <t>Cost Proposal Narrative</t>
  </si>
  <si>
    <t xml:space="preserve">Cost Proposal Narrative </t>
  </si>
  <si>
    <t xml:space="preserve">Provide confirmation that your company has composed and returned the “Cost Proposal Narrative” document in a PDF format, as outlined in Section 2.5 Cost Proposal in the RFP. </t>
  </si>
  <si>
    <t>Cost Assumptions, Conditions, and Constraints</t>
  </si>
  <si>
    <t xml:space="preserve">Provide confirmation that your company has composed and returned the “Cost Assumptions, Conditions and Constraints” document in a PDF format, as outlined in section 2.5 Cost Proposal in the RFP. </t>
  </si>
  <si>
    <t>RFP #26-84315</t>
  </si>
  <si>
    <t>State of Indiana, RFP #26-84315</t>
  </si>
  <si>
    <t># of FTEs per Month</t>
  </si>
  <si>
    <t># of FTEs per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</si>
</sst>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0;;;@"/>
  </numFmts>
  <fonts count="52" x14ac:knownFonts="1">
    <font>
      <sz val="10"/>
      <name val="Arial"/>
    </font>
    <font>
      <sz val="11"/>
      <color theme="1"/>
      <name val="Calibri"/>
      <family val="2"/>
      <scheme val="minor"/>
    </font>
    <font>
      <sz val="10"/>
      <name val="Arial"/>
      <family val="2"/>
    </font>
    <font>
      <b/>
      <sz val="10"/>
      <name val="Arial"/>
      <family val="2"/>
    </font>
    <font>
      <b/>
      <sz val="14"/>
      <name val="Arial"/>
      <family val="2"/>
    </font>
    <font>
      <sz val="10"/>
      <name val="Arial"/>
      <family val="2"/>
    </font>
    <font>
      <sz val="8"/>
      <name val="Arial"/>
      <family val="2"/>
    </font>
    <font>
      <sz val="14"/>
      <name val="Arial"/>
      <family val="2"/>
    </font>
    <font>
      <b/>
      <sz val="12"/>
      <name val="Arial"/>
      <family val="2"/>
    </font>
    <font>
      <b/>
      <sz val="11"/>
      <name val="Arial"/>
      <family val="2"/>
    </font>
    <font>
      <sz val="10"/>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b/>
      <u/>
      <sz val="10"/>
      <name val="Arial"/>
      <family val="2"/>
    </font>
    <font>
      <u/>
      <sz val="10"/>
      <color theme="10"/>
      <name val="Arial"/>
      <family val="2"/>
    </font>
    <font>
      <u/>
      <sz val="10"/>
      <color theme="11"/>
      <name val="Arial"/>
      <family val="2"/>
    </font>
    <font>
      <b/>
      <sz val="10"/>
      <color theme="0"/>
      <name val="Arial"/>
      <family val="2"/>
    </font>
    <font>
      <i/>
      <sz val="10"/>
      <name val="Arial"/>
      <family val="2"/>
    </font>
    <font>
      <sz val="10"/>
      <name val="Arial"/>
      <family val="2"/>
    </font>
    <font>
      <b/>
      <sz val="16"/>
      <name val="Arial"/>
      <family val="2"/>
    </font>
    <font>
      <b/>
      <sz val="20"/>
      <name val="Arial"/>
      <family val="2"/>
    </font>
    <font>
      <b/>
      <sz val="15"/>
      <name val="Arial"/>
      <family val="2"/>
    </font>
    <font>
      <b/>
      <sz val="14"/>
      <color rgb="FFFF0000"/>
      <name val="Arial"/>
      <family val="2"/>
    </font>
    <font>
      <sz val="16"/>
      <name val="Arial"/>
      <family val="2"/>
    </font>
    <font>
      <b/>
      <sz val="10"/>
      <color rgb="FF000000"/>
      <name val="Arial"/>
      <family val="2"/>
    </font>
    <font>
      <b/>
      <u/>
      <sz val="10"/>
      <color rgb="FF000000"/>
      <name val="Arial"/>
      <family val="2"/>
    </font>
    <font>
      <sz val="10"/>
      <color rgb="FF000000"/>
      <name val="Arial"/>
      <family val="2"/>
    </font>
    <font>
      <b/>
      <sz val="14"/>
      <name val="Calibri"/>
      <family val="2"/>
      <scheme val="minor"/>
    </font>
    <font>
      <b/>
      <sz val="10"/>
      <color rgb="FFFF0000"/>
      <name val="Arial"/>
      <family val="2"/>
    </font>
    <font>
      <sz val="10"/>
      <color rgb="FFFF0000"/>
      <name val="Arial"/>
      <family val="2"/>
    </font>
    <font>
      <sz val="10"/>
      <name val="Arial"/>
    </font>
    <font>
      <b/>
      <sz val="10"/>
      <color rgb="FF0070C0"/>
      <name val="Arial"/>
      <family val="2"/>
    </font>
    <font>
      <sz val="10"/>
      <color theme="1"/>
      <name val="Arial"/>
      <family val="2"/>
    </font>
    <font>
      <u/>
      <sz val="10"/>
      <color rgb="FFFF0000"/>
      <name val="Arial"/>
      <family val="2"/>
    </font>
    <font>
      <sz val="11"/>
      <color rgb="FFFF0000"/>
      <name val="Arial"/>
      <family val="2"/>
    </font>
    <font>
      <b/>
      <u/>
      <sz val="10"/>
      <color theme="1"/>
      <name val="Arial"/>
      <family val="2"/>
    </font>
    <font>
      <b/>
      <sz val="10"/>
      <color theme="1"/>
      <name val="Arial"/>
      <family val="2"/>
    </font>
    <font>
      <b/>
      <u/>
      <sz val="10"/>
      <color rgb="FF000000"/>
      <name val="Arial"/>
    </font>
    <font>
      <sz val="10"/>
      <color rgb="FF000000"/>
      <name val="Arial"/>
    </font>
  </fonts>
  <fills count="22">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rgb="FFCCFFFF"/>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249977111117893"/>
        <bgColor indexed="64"/>
      </patternFill>
    </fill>
  </fills>
  <borders count="22">
    <border>
      <left/>
      <right/>
      <top/>
      <bottom/>
      <diagonal/>
    </border>
    <border>
      <left/>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auto="1"/>
      </left>
      <right style="thin">
        <color auto="1"/>
      </right>
      <top style="thin">
        <color indexed="64"/>
      </top>
      <bottom style="double">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theme="0"/>
      </right>
      <top/>
      <bottom style="thin">
        <color auto="1"/>
      </bottom>
      <diagonal/>
    </border>
    <border>
      <left style="thin">
        <color auto="1"/>
      </left>
      <right/>
      <top/>
      <bottom/>
      <diagonal/>
    </border>
    <border>
      <left/>
      <right/>
      <top/>
      <bottom style="thin">
        <color indexed="64"/>
      </bottom>
      <diagonal/>
    </border>
  </borders>
  <cellStyleXfs count="99">
    <xf numFmtId="0" fontId="0" fillId="0" borderId="0"/>
    <xf numFmtId="166" fontId="13" fillId="0" borderId="1" applyNumberFormat="0" applyFill="0" applyAlignment="0" applyProtection="0">
      <alignment horizontal="center"/>
    </xf>
    <xf numFmtId="167" fontId="13" fillId="0" borderId="2" applyFill="0" applyAlignment="0" applyProtection="0">
      <alignment horizont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39" fontId="5" fillId="0" borderId="0" applyFont="0" applyFill="0" applyBorder="0" applyAlignment="0" applyProtection="0"/>
    <xf numFmtId="44" fontId="2"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14" fontId="15" fillId="5" borderId="0" applyFill="0" applyBorder="0" applyProtection="0">
      <alignment horizontal="right"/>
    </xf>
    <xf numFmtId="168" fontId="16" fillId="6" borderId="0" applyFont="0" applyFill="0" applyBorder="0" applyAlignment="0" applyProtection="0">
      <alignment vertical="center"/>
    </xf>
    <xf numFmtId="169" fontId="16" fillId="6" borderId="0" applyFont="0" applyFill="0" applyBorder="0" applyAlignment="0" applyProtection="0">
      <alignment vertical="center"/>
    </xf>
    <xf numFmtId="39" fontId="16" fillId="7" borderId="0" applyFont="0" applyFill="0" applyBorder="0" applyAlignment="0" applyProtection="0">
      <alignment vertical="center"/>
    </xf>
    <xf numFmtId="38" fontId="6" fillId="6" borderId="0" applyNumberFormat="0" applyBorder="0" applyAlignment="0" applyProtection="0"/>
    <xf numFmtId="0" fontId="11" fillId="0" borderId="0" applyNumberFormat="0" applyFill="0" applyBorder="0" applyAlignment="0" applyProtection="0">
      <alignment vertical="top"/>
      <protection locked="0"/>
    </xf>
    <xf numFmtId="10" fontId="6" fillId="8" borderId="3" applyNumberFormat="0" applyBorder="0" applyAlignment="0" applyProtection="0"/>
    <xf numFmtId="0" fontId="13" fillId="0" borderId="0" applyNumberFormat="0" applyFill="0" applyAlignment="0" applyProtection="0"/>
    <xf numFmtId="0" fontId="17" fillId="0" borderId="0"/>
    <xf numFmtId="0" fontId="18" fillId="0" borderId="0"/>
    <xf numFmtId="0" fontId="18" fillId="0" borderId="0"/>
    <xf numFmtId="0" fontId="18" fillId="0" borderId="0"/>
    <xf numFmtId="0" fontId="18" fillId="0" borderId="0"/>
    <xf numFmtId="0" fontId="5" fillId="0" borderId="0"/>
    <xf numFmtId="0" fontId="6" fillId="0" borderId="0"/>
    <xf numFmtId="170" fontId="13" fillId="0" borderId="0" applyFill="0" applyBorder="0" applyAlignment="0" applyProtection="0"/>
    <xf numFmtId="0" fontId="19" fillId="0" borderId="4" applyNumberFormat="0" applyAlignment="0" applyProtection="0"/>
    <xf numFmtId="0" fontId="20" fillId="9" borderId="0" applyNumberFormat="0" applyFont="0" applyBorder="0" applyAlignment="0" applyProtection="0"/>
    <xf numFmtId="0" fontId="6" fillId="10" borderId="5" applyNumberFormat="0" applyFont="0" applyBorder="0" applyAlignment="0" applyProtection="0">
      <alignment horizontal="center"/>
    </xf>
    <xf numFmtId="0" fontId="6" fillId="11" borderId="5" applyNumberFormat="0" applyFont="0" applyBorder="0" applyAlignment="0" applyProtection="0">
      <alignment horizontal="center"/>
    </xf>
    <xf numFmtId="0" fontId="20" fillId="0" borderId="6" applyNumberFormat="0" applyAlignment="0" applyProtection="0"/>
    <xf numFmtId="0" fontId="20" fillId="0" borderId="7" applyNumberFormat="0" applyAlignment="0" applyProtection="0"/>
    <xf numFmtId="0" fontId="19" fillId="0" borderId="8" applyNumberFormat="0" applyAlignment="0" applyProtection="0"/>
    <xf numFmtId="10" fontId="5" fillId="0" borderId="0" applyFont="0" applyFill="0" applyBorder="0" applyAlignment="0" applyProtection="0"/>
    <xf numFmtId="9" fontId="10" fillId="0" borderId="0" applyFont="0" applyFill="0" applyBorder="0" applyAlignment="0" applyProtection="0"/>
    <xf numFmtId="9" fontId="5" fillId="0" borderId="0" applyFont="0" applyFill="0" applyBorder="0" applyAlignment="0" applyProtection="0"/>
    <xf numFmtId="0" fontId="21" fillId="0" borderId="0" applyNumberFormat="0" applyFont="0" applyFill="0" applyBorder="0" applyAlignment="0" applyProtection="0">
      <alignment horizontal="left"/>
    </xf>
    <xf numFmtId="15" fontId="21" fillId="0" borderId="0" applyFont="0" applyFill="0" applyBorder="0" applyAlignment="0" applyProtection="0"/>
    <xf numFmtId="4" fontId="21" fillId="0" borderId="0" applyFont="0" applyFill="0" applyBorder="0" applyAlignment="0" applyProtection="0"/>
    <xf numFmtId="0" fontId="22" fillId="0" borderId="1">
      <alignment horizontal="center"/>
    </xf>
    <xf numFmtId="3" fontId="21" fillId="0" borderId="0" applyFont="0" applyFill="0" applyBorder="0" applyAlignment="0" applyProtection="0"/>
    <xf numFmtId="0" fontId="21" fillId="12" borderId="0" applyNumberFormat="0" applyFont="0" applyBorder="0" applyAlignment="0" applyProtection="0"/>
    <xf numFmtId="0" fontId="13" fillId="0" borderId="2" applyNumberFormat="0" applyFill="0" applyAlignment="0" applyProtection="0"/>
    <xf numFmtId="0" fontId="12" fillId="0" borderId="0" applyNumberFormat="0" applyBorder="0" applyAlignment="0"/>
    <xf numFmtId="0" fontId="23" fillId="13" borderId="0" applyNumberFormat="0" applyBorder="0" applyAlignment="0"/>
    <xf numFmtId="0" fontId="23" fillId="4" borderId="0" applyNumberFormat="0" applyBorder="0" applyAlignment="0"/>
    <xf numFmtId="0" fontId="23" fillId="13" borderId="0" applyNumberFormat="0" applyBorder="0" applyAlignment="0"/>
    <xf numFmtId="0" fontId="24" fillId="0" borderId="0" applyNumberFormat="0" applyBorder="0" applyAlignment="0"/>
    <xf numFmtId="0" fontId="25" fillId="3" borderId="0" applyNumberFormat="0" applyBorder="0" applyAlignment="0"/>
    <xf numFmtId="0" fontId="25" fillId="3" borderId="0" applyNumberFormat="0" applyBorder="0" applyAlignment="0"/>
    <xf numFmtId="0" fontId="12" fillId="0" borderId="0" applyNumberFormat="0" applyBorder="0" applyAlignment="0"/>
    <xf numFmtId="0" fontId="23" fillId="2" borderId="0" applyNumberFormat="0" applyBorder="0" applyAlignment="0"/>
    <xf numFmtId="0" fontId="23" fillId="14" borderId="0" applyNumberFormat="0" applyBorder="0" applyAlignment="0"/>
    <xf numFmtId="0" fontId="23" fillId="4" borderId="0" applyNumberFormat="0" applyBorder="0" applyAlignment="0"/>
    <xf numFmtId="0" fontId="23" fillId="13" borderId="0" applyNumberFormat="0" applyBorder="0" applyAlignment="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 fillId="0" borderId="0"/>
    <xf numFmtId="44" fontId="2" fillId="0" borderId="0" applyFont="0" applyFill="0" applyBorder="0" applyAlignment="0" applyProtection="0"/>
    <xf numFmtId="0" fontId="2" fillId="0" borderId="0"/>
    <xf numFmtId="0" fontId="1" fillId="0" borderId="0"/>
    <xf numFmtId="9" fontId="43" fillId="0" borderId="0" applyFont="0" applyFill="0" applyBorder="0" applyAlignment="0" applyProtection="0"/>
  </cellStyleXfs>
  <cellXfs count="175">
    <xf numFmtId="0" fontId="0" fillId="0" borderId="0" xfId="0"/>
    <xf numFmtId="0" fontId="2" fillId="7" borderId="0" xfId="29" applyFont="1" applyFill="1"/>
    <xf numFmtId="0" fontId="8" fillId="7" borderId="0" xfId="0" applyFont="1" applyFill="1" applyAlignment="1">
      <alignment horizontal="left"/>
    </xf>
    <xf numFmtId="0" fontId="0" fillId="7" borderId="0" xfId="0" applyFill="1"/>
    <xf numFmtId="0" fontId="3" fillId="7" borderId="0" xfId="0" applyFont="1" applyFill="1" applyAlignment="1">
      <alignment horizontal="right"/>
    </xf>
    <xf numFmtId="0" fontId="9" fillId="7" borderId="0" xfId="0" applyFont="1" applyFill="1" applyAlignment="1">
      <alignment horizontal="left"/>
    </xf>
    <xf numFmtId="0" fontId="4" fillId="7" borderId="0" xfId="0" applyFont="1" applyFill="1"/>
    <xf numFmtId="0" fontId="2" fillId="0" borderId="0" xfId="0" applyFont="1"/>
    <xf numFmtId="0" fontId="2" fillId="7" borderId="0" xfId="0" applyFont="1" applyFill="1" applyAlignment="1">
      <alignment horizontal="center" wrapText="1"/>
    </xf>
    <xf numFmtId="0" fontId="2" fillId="7" borderId="0" xfId="0" applyFont="1" applyFill="1"/>
    <xf numFmtId="0" fontId="26" fillId="7" borderId="0" xfId="0" applyFont="1" applyFill="1" applyAlignment="1">
      <alignment vertical="top" wrapText="1"/>
    </xf>
    <xf numFmtId="0" fontId="5" fillId="7" borderId="0" xfId="0" applyFont="1" applyFill="1"/>
    <xf numFmtId="0" fontId="9" fillId="0" borderId="0" xfId="0" applyFont="1" applyAlignment="1">
      <alignment horizontal="left"/>
    </xf>
    <xf numFmtId="0" fontId="5" fillId="0" borderId="0" xfId="0" applyFont="1"/>
    <xf numFmtId="0" fontId="7" fillId="0" borderId="0" xfId="0" applyFont="1" applyAlignment="1">
      <alignment horizontal="center"/>
    </xf>
    <xf numFmtId="0" fontId="3" fillId="0" borderId="0" xfId="0" applyFont="1" applyAlignment="1">
      <alignment horizontal="center" vertical="center"/>
    </xf>
    <xf numFmtId="0" fontId="3" fillId="7" borderId="0" xfId="0" applyFont="1" applyFill="1" applyAlignment="1">
      <alignment vertical="top" wrapText="1"/>
    </xf>
    <xf numFmtId="0" fontId="3" fillId="7" borderId="0" xfId="0" applyFont="1" applyFill="1" applyAlignment="1">
      <alignment horizontal="left" vertical="top" wrapText="1"/>
    </xf>
    <xf numFmtId="0" fontId="3" fillId="7" borderId="0" xfId="0" applyFont="1" applyFill="1" applyAlignment="1">
      <alignment horizontal="right" vertical="center"/>
    </xf>
    <xf numFmtId="0" fontId="2" fillId="0" borderId="3" xfId="0" applyFont="1" applyBorder="1" applyAlignment="1">
      <alignment horizontal="center" vertical="top" wrapText="1"/>
    </xf>
    <xf numFmtId="44" fontId="3" fillId="17" borderId="10" xfId="12" applyFont="1" applyFill="1" applyBorder="1"/>
    <xf numFmtId="44" fontId="0" fillId="16" borderId="3" xfId="12" applyFont="1" applyFill="1" applyBorder="1"/>
    <xf numFmtId="0" fontId="3" fillId="17" borderId="10" xfId="0" applyFont="1" applyFill="1" applyBorder="1" applyAlignment="1">
      <alignment horizontal="center"/>
    </xf>
    <xf numFmtId="44" fontId="3" fillId="16" borderId="3" xfId="12" applyFont="1" applyFill="1" applyBorder="1"/>
    <xf numFmtId="0" fontId="3" fillId="15" borderId="3" xfId="0" applyFont="1" applyFill="1" applyBorder="1" applyAlignment="1" applyProtection="1">
      <alignment horizontal="center" wrapText="1"/>
      <protection locked="0"/>
    </xf>
    <xf numFmtId="0" fontId="3" fillId="0" borderId="3" xfId="0" applyFont="1" applyBorder="1" applyAlignment="1">
      <alignment horizontal="center"/>
    </xf>
    <xf numFmtId="0" fontId="2" fillId="7" borderId="0" xfId="0" applyFont="1" applyFill="1" applyAlignment="1">
      <alignment wrapText="1"/>
    </xf>
    <xf numFmtId="0" fontId="8" fillId="7" borderId="0" xfId="0" applyFont="1" applyFill="1"/>
    <xf numFmtId="0" fontId="3" fillId="20" borderId="3" xfId="0" applyFont="1" applyFill="1" applyBorder="1" applyAlignment="1">
      <alignment horizontal="center" vertical="center" wrapText="1"/>
    </xf>
    <xf numFmtId="171" fontId="2" fillId="15" borderId="3" xfId="0" applyNumberFormat="1" applyFont="1" applyFill="1" applyBorder="1" applyAlignment="1">
      <alignment vertical="center" wrapText="1"/>
    </xf>
    <xf numFmtId="171" fontId="2" fillId="15" borderId="9" xfId="0" applyNumberFormat="1" applyFont="1" applyFill="1" applyBorder="1" applyAlignment="1">
      <alignment vertical="center" wrapText="1"/>
    </xf>
    <xf numFmtId="0" fontId="3" fillId="7" borderId="0" xfId="28" applyFont="1" applyFill="1" applyAlignment="1">
      <alignment horizontal="left" vertical="top" wrapText="1"/>
    </xf>
    <xf numFmtId="0" fontId="3" fillId="17" borderId="13" xfId="0" applyFont="1" applyFill="1" applyBorder="1" applyAlignment="1">
      <alignment horizontal="center" vertical="center" wrapText="1"/>
    </xf>
    <xf numFmtId="0" fontId="31" fillId="7" borderId="0" xfId="0" applyFont="1" applyFill="1"/>
    <xf numFmtId="164" fontId="33" fillId="7" borderId="0" xfId="0" applyNumberFormat="1" applyFont="1" applyFill="1" applyProtection="1">
      <protection hidden="1"/>
    </xf>
    <xf numFmtId="0" fontId="2" fillId="0" borderId="15" xfId="0" applyFont="1" applyBorder="1"/>
    <xf numFmtId="44" fontId="0" fillId="16" borderId="15" xfId="12" applyFont="1" applyFill="1" applyBorder="1"/>
    <xf numFmtId="44" fontId="3" fillId="17" borderId="10" xfId="0" applyNumberFormat="1" applyFont="1" applyFill="1" applyBorder="1" applyAlignment="1">
      <alignment horizontal="center"/>
    </xf>
    <xf numFmtId="44" fontId="3" fillId="17" borderId="3" xfId="12" applyFont="1" applyFill="1" applyBorder="1"/>
    <xf numFmtId="0" fontId="30" fillId="7" borderId="0" xfId="0" applyFont="1" applyFill="1" applyAlignment="1">
      <alignment vertical="top" wrapText="1"/>
    </xf>
    <xf numFmtId="0" fontId="2" fillId="21" borderId="3" xfId="0" applyFont="1" applyFill="1" applyBorder="1" applyAlignment="1">
      <alignment vertical="center" wrapText="1"/>
    </xf>
    <xf numFmtId="44" fontId="2" fillId="16" borderId="3" xfId="12" applyFont="1" applyFill="1" applyBorder="1" applyAlignment="1" applyProtection="1">
      <alignment horizontal="left" vertical="top" wrapText="1"/>
    </xf>
    <xf numFmtId="0" fontId="2" fillId="16" borderId="3" xfId="0" applyFont="1" applyFill="1" applyBorder="1" applyAlignment="1">
      <alignment vertical="center" wrapText="1"/>
    </xf>
    <xf numFmtId="2" fontId="2" fillId="15" borderId="10" xfId="12" applyNumberFormat="1" applyFont="1" applyFill="1" applyBorder="1" applyAlignment="1" applyProtection="1">
      <alignment horizontal="center" vertical="center"/>
    </xf>
    <xf numFmtId="2" fontId="2" fillId="15" borderId="3" xfId="12" applyNumberFormat="1" applyFont="1" applyFill="1" applyBorder="1" applyAlignment="1" applyProtection="1">
      <alignment horizontal="center" vertical="center"/>
    </xf>
    <xf numFmtId="0" fontId="41" fillId="7" borderId="0" xfId="0" quotePrefix="1" applyFont="1" applyFill="1" applyAlignment="1">
      <alignment horizontal="left" wrapText="1"/>
    </xf>
    <xf numFmtId="2" fontId="3" fillId="17" borderId="10" xfId="0" applyNumberFormat="1" applyFont="1" applyFill="1" applyBorder="1" applyAlignment="1">
      <alignment horizontal="center"/>
    </xf>
    <xf numFmtId="44" fontId="0" fillId="16" borderId="3" xfId="0" applyNumberFormat="1" applyFill="1" applyBorder="1" applyAlignment="1">
      <alignment horizontal="center" vertical="center"/>
    </xf>
    <xf numFmtId="0" fontId="30" fillId="7" borderId="0" xfId="0" applyFont="1" applyFill="1" applyAlignment="1">
      <alignment wrapText="1"/>
    </xf>
    <xf numFmtId="44" fontId="0" fillId="16" borderId="3" xfId="12" applyFont="1" applyFill="1" applyBorder="1" applyProtection="1"/>
    <xf numFmtId="0" fontId="3" fillId="19" borderId="0" xfId="0" applyFont="1" applyFill="1" applyAlignment="1">
      <alignment horizontal="center"/>
    </xf>
    <xf numFmtId="44" fontId="3" fillId="17" borderId="11" xfId="12" applyFont="1" applyFill="1" applyBorder="1"/>
    <xf numFmtId="0" fontId="3" fillId="19" borderId="0" xfId="0" applyFont="1" applyFill="1" applyAlignment="1">
      <alignment vertical="top" wrapText="1"/>
    </xf>
    <xf numFmtId="0" fontId="3" fillId="19" borderId="0" xfId="0" applyFont="1" applyFill="1" applyAlignment="1">
      <alignment horizontal="left" vertical="top" wrapText="1"/>
    </xf>
    <xf numFmtId="0" fontId="3" fillId="19" borderId="0" xfId="0" applyFont="1" applyFill="1" applyAlignment="1">
      <alignment horizontal="center" vertical="center"/>
    </xf>
    <xf numFmtId="44" fontId="2" fillId="19" borderId="0" xfId="12" applyFill="1" applyBorder="1" applyAlignment="1">
      <alignment vertical="center" wrapText="1"/>
    </xf>
    <xf numFmtId="44" fontId="2" fillId="19" borderId="0" xfId="12" applyFill="1" applyBorder="1" applyAlignment="1">
      <alignment horizontal="center"/>
    </xf>
    <xf numFmtId="0" fontId="2" fillId="19" borderId="0" xfId="0" applyFont="1" applyFill="1"/>
    <xf numFmtId="49" fontId="2" fillId="19" borderId="0" xfId="28" applyNumberFormat="1" applyFont="1" applyFill="1" applyAlignment="1">
      <alignment vertical="top" wrapText="1"/>
    </xf>
    <xf numFmtId="0" fontId="0" fillId="15" borderId="3" xfId="0" applyFill="1" applyBorder="1"/>
    <xf numFmtId="0" fontId="3" fillId="17" borderId="15" xfId="0" applyFont="1" applyFill="1" applyBorder="1" applyAlignment="1">
      <alignment horizontal="center" vertical="center"/>
    </xf>
    <xf numFmtId="0" fontId="3" fillId="17" borderId="15" xfId="0" applyFont="1" applyFill="1" applyBorder="1" applyAlignment="1">
      <alignment vertical="center"/>
    </xf>
    <xf numFmtId="49" fontId="2" fillId="16" borderId="3" xfId="0" applyNumberFormat="1" applyFont="1" applyFill="1" applyBorder="1" applyAlignment="1">
      <alignment vertical="center" wrapText="1"/>
    </xf>
    <xf numFmtId="0" fontId="40" fillId="19" borderId="0" xfId="97" applyFont="1" applyFill="1" applyAlignment="1">
      <alignment horizontal="left" vertical="top"/>
    </xf>
    <xf numFmtId="44" fontId="3" fillId="17" borderId="3" xfId="12" applyFont="1" applyFill="1" applyBorder="1" applyAlignment="1" applyProtection="1">
      <alignment horizontal="center" vertical="center"/>
    </xf>
    <xf numFmtId="0" fontId="29" fillId="19" borderId="20" xfId="0" applyFont="1" applyFill="1" applyBorder="1" applyAlignment="1">
      <alignment horizontal="center"/>
    </xf>
    <xf numFmtId="0" fontId="41" fillId="19" borderId="0" xfId="0" applyFont="1" applyFill="1"/>
    <xf numFmtId="0" fontId="44" fillId="19" borderId="0" xfId="0" applyFont="1" applyFill="1" applyAlignment="1">
      <alignment horizontal="left" vertical="top"/>
    </xf>
    <xf numFmtId="0" fontId="3" fillId="19" borderId="0" xfId="0" applyFont="1" applyFill="1" applyAlignment="1">
      <alignment vertical="center" wrapText="1"/>
    </xf>
    <xf numFmtId="44" fontId="3" fillId="19" borderId="0" xfId="12" applyFont="1" applyFill="1" applyBorder="1" applyProtection="1"/>
    <xf numFmtId="44" fontId="3" fillId="17" borderId="3" xfId="12" applyFont="1" applyFill="1" applyBorder="1" applyProtection="1"/>
    <xf numFmtId="0" fontId="42" fillId="19" borderId="0" xfId="0" applyFont="1" applyFill="1"/>
    <xf numFmtId="9" fontId="2" fillId="16" borderId="3" xfId="98" applyFont="1" applyFill="1" applyBorder="1" applyAlignment="1">
      <alignment horizontal="center" vertical="center"/>
    </xf>
    <xf numFmtId="44" fontId="2" fillId="16" borderId="3" xfId="12" applyFont="1" applyFill="1" applyBorder="1" applyAlignment="1">
      <alignment horizontal="center"/>
    </xf>
    <xf numFmtId="0" fontId="3" fillId="17" borderId="17" xfId="0" applyFont="1" applyFill="1" applyBorder="1" applyAlignment="1">
      <alignment horizontal="center" vertical="center"/>
    </xf>
    <xf numFmtId="44" fontId="3" fillId="17" borderId="11" xfId="0" applyNumberFormat="1" applyFont="1" applyFill="1" applyBorder="1" applyAlignment="1">
      <alignment horizontal="center"/>
    </xf>
    <xf numFmtId="0" fontId="3" fillId="17" borderId="14" xfId="0" applyFont="1" applyFill="1" applyBorder="1" applyAlignment="1">
      <alignment horizontal="center" vertical="center" wrapText="1"/>
    </xf>
    <xf numFmtId="44" fontId="2" fillId="15" borderId="3" xfId="0" applyNumberFormat="1" applyFont="1" applyFill="1" applyBorder="1" applyAlignment="1">
      <alignment horizontal="left" vertical="top" wrapText="1"/>
    </xf>
    <xf numFmtId="9" fontId="2" fillId="15" borderId="3" xfId="98" applyFont="1" applyFill="1" applyBorder="1" applyAlignment="1">
      <alignment horizontal="center" vertical="center" wrapText="1"/>
    </xf>
    <xf numFmtId="0" fontId="42" fillId="7" borderId="0" xfId="0" applyFont="1" applyFill="1"/>
    <xf numFmtId="0" fontId="42" fillId="0" borderId="0" xfId="0" applyFont="1"/>
    <xf numFmtId="0" fontId="46" fillId="0" borderId="0" xfId="0" applyFont="1"/>
    <xf numFmtId="0" fontId="47" fillId="0" borderId="0" xfId="0" applyFont="1" applyAlignment="1">
      <alignment horizontal="left"/>
    </xf>
    <xf numFmtId="0" fontId="42" fillId="7" borderId="0" xfId="0" applyFont="1" applyFill="1" applyAlignment="1">
      <alignment horizontal="left" vertical="top"/>
    </xf>
    <xf numFmtId="0" fontId="45" fillId="0" borderId="3" xfId="0" applyFont="1" applyBorder="1"/>
    <xf numFmtId="0" fontId="45" fillId="0" borderId="15" xfId="0" applyFont="1" applyBorder="1"/>
    <xf numFmtId="0" fontId="3" fillId="17" borderId="3" xfId="0" applyFont="1" applyFill="1" applyBorder="1" applyAlignment="1">
      <alignment horizontal="center"/>
    </xf>
    <xf numFmtId="0" fontId="3" fillId="17" borderId="18" xfId="0" applyFont="1" applyFill="1" applyBorder="1" applyAlignment="1">
      <alignment horizontal="center" vertical="center" wrapText="1"/>
    </xf>
    <xf numFmtId="0" fontId="45" fillId="0" borderId="0" xfId="94" applyFont="1" applyAlignment="1">
      <alignment vertical="top" wrapText="1"/>
    </xf>
    <xf numFmtId="0" fontId="45" fillId="19" borderId="3" xfId="0" applyFont="1" applyFill="1" applyBorder="1" applyAlignment="1">
      <alignment horizontal="left" vertical="center" wrapText="1"/>
    </xf>
    <xf numFmtId="0" fontId="45" fillId="19" borderId="3" xfId="0" applyFont="1" applyFill="1" applyBorder="1" applyAlignment="1">
      <alignment horizontal="center" vertical="top" wrapText="1"/>
    </xf>
    <xf numFmtId="0" fontId="2" fillId="19" borderId="3" xfId="0" applyFont="1" applyFill="1" applyBorder="1" applyAlignment="1">
      <alignment horizontal="left" vertical="center" wrapText="1"/>
    </xf>
    <xf numFmtId="0" fontId="2" fillId="19" borderId="3" xfId="0" applyFont="1" applyFill="1" applyBorder="1" applyAlignment="1">
      <alignment vertical="center" wrapText="1"/>
    </xf>
    <xf numFmtId="0" fontId="41" fillId="19" borderId="0" xfId="28" applyFont="1" applyFill="1" applyAlignment="1">
      <alignment horizontal="left" vertical="top" wrapText="1"/>
    </xf>
    <xf numFmtId="0" fontId="41" fillId="19" borderId="0" xfId="0" applyFont="1" applyFill="1" applyAlignment="1">
      <alignment vertical="top" wrapText="1"/>
    </xf>
    <xf numFmtId="0" fontId="3" fillId="19" borderId="0" xfId="0" applyFont="1" applyFill="1" applyAlignment="1">
      <alignment vertical="top"/>
    </xf>
    <xf numFmtId="2" fontId="2" fillId="20" borderId="3" xfId="12" applyNumberFormat="1" applyFont="1" applyFill="1" applyBorder="1" applyAlignment="1" applyProtection="1">
      <alignment horizontal="center" vertical="center"/>
    </xf>
    <xf numFmtId="0" fontId="41" fillId="7" borderId="0" xfId="0" applyFont="1" applyFill="1"/>
    <xf numFmtId="44" fontId="3" fillId="10" borderId="3" xfId="12" applyFont="1" applyFill="1" applyBorder="1" applyAlignment="1"/>
    <xf numFmtId="0" fontId="8" fillId="7" borderId="0" xfId="0" applyFont="1" applyFill="1" applyAlignment="1">
      <alignment vertical="center"/>
    </xf>
    <xf numFmtId="0" fontId="5" fillId="7" borderId="0" xfId="0" applyFont="1" applyFill="1" applyAlignment="1">
      <alignment horizontal="left" vertical="top"/>
    </xf>
    <xf numFmtId="0" fontId="2" fillId="19" borderId="0" xfId="0" applyFont="1" applyFill="1" applyAlignment="1">
      <alignment vertical="top" wrapText="1"/>
    </xf>
    <xf numFmtId="0" fontId="3" fillId="7" borderId="0" xfId="28" applyFont="1" applyFill="1" applyAlignment="1">
      <alignment vertical="top" wrapText="1"/>
    </xf>
    <xf numFmtId="0" fontId="2" fillId="7" borderId="0" xfId="0" applyFont="1" applyFill="1" applyAlignment="1">
      <alignment vertical="top" wrapText="1"/>
    </xf>
    <xf numFmtId="0" fontId="2" fillId="19" borderId="21" xfId="0" applyFont="1" applyFill="1" applyBorder="1" applyAlignment="1">
      <alignment horizontal="left" vertical="top" wrapText="1"/>
    </xf>
    <xf numFmtId="44" fontId="2" fillId="19" borderId="0" xfId="0" applyNumberFormat="1" applyFont="1" applyFill="1" applyAlignment="1">
      <alignment horizontal="left" vertical="top"/>
    </xf>
    <xf numFmtId="0" fontId="30" fillId="19" borderId="0" xfId="0" applyFont="1" applyFill="1" applyAlignment="1">
      <alignment vertical="top" wrapText="1"/>
    </xf>
    <xf numFmtId="164" fontId="2" fillId="7" borderId="0" xfId="0" applyNumberFormat="1" applyFont="1" applyFill="1" applyProtection="1">
      <protection hidden="1"/>
    </xf>
    <xf numFmtId="164" fontId="3" fillId="7" borderId="0" xfId="0" applyNumberFormat="1" applyFont="1" applyFill="1" applyProtection="1">
      <protection hidden="1"/>
    </xf>
    <xf numFmtId="44" fontId="2" fillId="15" borderId="3" xfId="12" applyFont="1" applyFill="1" applyBorder="1" applyAlignment="1">
      <alignment vertical="center"/>
    </xf>
    <xf numFmtId="44" fontId="2" fillId="15" borderId="9" xfId="12" applyFont="1" applyFill="1" applyBorder="1" applyAlignment="1">
      <alignment vertical="center"/>
    </xf>
    <xf numFmtId="2" fontId="2" fillId="7" borderId="0" xfId="0" applyNumberFormat="1" applyFont="1" applyFill="1"/>
    <xf numFmtId="44" fontId="2" fillId="16" borderId="12" xfId="12" applyFont="1" applyFill="1" applyBorder="1" applyAlignment="1">
      <alignment vertical="center"/>
    </xf>
    <xf numFmtId="44" fontId="2" fillId="20" borderId="12" xfId="12" applyFont="1" applyFill="1" applyBorder="1" applyAlignment="1">
      <alignment vertical="center"/>
    </xf>
    <xf numFmtId="44" fontId="2" fillId="17" borderId="12" xfId="12" applyFont="1" applyFill="1" applyBorder="1" applyAlignment="1">
      <alignment vertical="center"/>
    </xf>
    <xf numFmtId="44" fontId="2" fillId="19" borderId="0" xfId="12" applyFont="1" applyFill="1" applyBorder="1" applyAlignment="1">
      <alignment vertical="center"/>
    </xf>
    <xf numFmtId="44" fontId="2" fillId="7" borderId="0" xfId="0" applyNumberFormat="1" applyFont="1" applyFill="1"/>
    <xf numFmtId="44" fontId="2" fillId="19" borderId="3" xfId="12" applyFont="1" applyFill="1" applyBorder="1" applyAlignment="1">
      <alignment horizontal="center"/>
    </xf>
    <xf numFmtId="9" fontId="2" fillId="19" borderId="3" xfId="0" applyNumberFormat="1" applyFont="1" applyFill="1" applyBorder="1" applyAlignment="1">
      <alignment horizontal="center"/>
    </xf>
    <xf numFmtId="44" fontId="2" fillId="19" borderId="12" xfId="12" applyFont="1" applyFill="1" applyBorder="1" applyAlignment="1">
      <alignment vertical="center"/>
    </xf>
    <xf numFmtId="44" fontId="2" fillId="19" borderId="3" xfId="12" applyFont="1" applyFill="1" applyBorder="1" applyAlignment="1">
      <alignment vertical="center"/>
    </xf>
    <xf numFmtId="9" fontId="2" fillId="19" borderId="3" xfId="12" applyNumberFormat="1" applyFont="1" applyFill="1" applyBorder="1" applyAlignment="1">
      <alignment horizontal="center"/>
    </xf>
    <xf numFmtId="0" fontId="2" fillId="19" borderId="3" xfId="12" applyNumberFormat="1" applyFont="1" applyFill="1" applyBorder="1" applyAlignment="1">
      <alignment horizontal="center"/>
    </xf>
    <xf numFmtId="44" fontId="2" fillId="19" borderId="10" xfId="12" applyFont="1" applyFill="1" applyBorder="1" applyAlignment="1">
      <alignment horizontal="center"/>
    </xf>
    <xf numFmtId="9" fontId="2" fillId="19" borderId="10" xfId="12" applyNumberFormat="1" applyFont="1" applyFill="1" applyBorder="1" applyAlignment="1">
      <alignment horizontal="center"/>
    </xf>
    <xf numFmtId="0" fontId="2" fillId="19" borderId="10" xfId="12" applyNumberFormat="1" applyFont="1" applyFill="1" applyBorder="1" applyAlignment="1">
      <alignment horizontal="center"/>
    </xf>
    <xf numFmtId="0" fontId="2" fillId="7" borderId="0" xfId="0" applyFont="1" applyFill="1" applyAlignment="1">
      <alignment horizontal="left" vertical="top"/>
    </xf>
    <xf numFmtId="0" fontId="2" fillId="19" borderId="0" xfId="0" applyFont="1" applyFill="1" applyAlignment="1">
      <alignment horizontal="left" vertical="top"/>
    </xf>
    <xf numFmtId="44" fontId="2" fillId="7" borderId="0" xfId="0" applyNumberFormat="1" applyFont="1" applyFill="1" applyAlignment="1">
      <alignment horizontal="left" vertical="top"/>
    </xf>
    <xf numFmtId="44" fontId="2" fillId="16" borderId="3" xfId="12" applyFont="1" applyFill="1" applyBorder="1" applyAlignment="1">
      <alignment vertical="center"/>
    </xf>
    <xf numFmtId="44" fontId="2" fillId="16" borderId="3" xfId="12" applyFont="1" applyFill="1" applyBorder="1"/>
    <xf numFmtId="44" fontId="2" fillId="19" borderId="0" xfId="0" applyNumberFormat="1" applyFont="1" applyFill="1"/>
    <xf numFmtId="0" fontId="2" fillId="15" borderId="3" xfId="0" applyFont="1" applyFill="1" applyBorder="1" applyAlignment="1">
      <alignment horizontal="left" vertical="top" wrapText="1"/>
    </xf>
    <xf numFmtId="0" fontId="3" fillId="19" borderId="0" xfId="0" applyFont="1" applyFill="1" applyAlignment="1">
      <alignment horizontal="center" vertical="center" wrapText="1"/>
    </xf>
    <xf numFmtId="0" fontId="3" fillId="17" borderId="3" xfId="0" applyFont="1" applyFill="1" applyBorder="1" applyAlignment="1">
      <alignment horizontal="center" vertical="center" wrapText="1"/>
    </xf>
    <xf numFmtId="0" fontId="3" fillId="10" borderId="3" xfId="14" applyNumberFormat="1" applyFont="1" applyFill="1" applyBorder="1" applyAlignment="1">
      <alignment horizontal="center"/>
    </xf>
    <xf numFmtId="0" fontId="3" fillId="17" borderId="15" xfId="0" applyFont="1" applyFill="1" applyBorder="1" applyAlignment="1">
      <alignment horizontal="center" vertical="center" wrapText="1"/>
    </xf>
    <xf numFmtId="0" fontId="2" fillId="19" borderId="0" xfId="0" applyFont="1" applyFill="1" applyAlignment="1">
      <alignment horizontal="left" vertical="top" wrapText="1"/>
    </xf>
    <xf numFmtId="0" fontId="3" fillId="17" borderId="3" xfId="0" applyFont="1" applyFill="1" applyBorder="1" applyAlignment="1">
      <alignment horizontal="center" vertical="center"/>
    </xf>
    <xf numFmtId="0" fontId="2" fillId="7" borderId="0" xfId="0" applyFont="1" applyFill="1" applyAlignment="1">
      <alignment horizontal="left" vertical="top" wrapText="1"/>
    </xf>
    <xf numFmtId="0" fontId="3" fillId="19" borderId="0" xfId="28" applyFont="1" applyFill="1" applyAlignment="1">
      <alignment vertical="top" wrapText="1"/>
    </xf>
    <xf numFmtId="165" fontId="2" fillId="0" borderId="0" xfId="0" applyNumberFormat="1" applyFont="1" applyAlignment="1" applyProtection="1">
      <alignment horizontal="center"/>
      <protection hidden="1"/>
    </xf>
    <xf numFmtId="164" fontId="32" fillId="7" borderId="0" xfId="0" applyNumberFormat="1" applyFont="1" applyFill="1" applyAlignment="1" applyProtection="1">
      <alignment horizontal="center" wrapText="1"/>
      <protection hidden="1"/>
    </xf>
    <xf numFmtId="164" fontId="32" fillId="7" borderId="0" xfId="0" applyNumberFormat="1" applyFont="1" applyFill="1" applyAlignment="1" applyProtection="1">
      <alignment horizontal="center"/>
      <protection hidden="1"/>
    </xf>
    <xf numFmtId="164" fontId="34" fillId="7" borderId="0" xfId="0" applyNumberFormat="1" applyFont="1" applyFill="1" applyAlignment="1" applyProtection="1">
      <alignment horizontal="center"/>
      <protection hidden="1"/>
    </xf>
    <xf numFmtId="164" fontId="35" fillId="0" borderId="0" xfId="0" applyNumberFormat="1" applyFont="1" applyAlignment="1" applyProtection="1">
      <alignment horizontal="center"/>
      <protection hidden="1"/>
    </xf>
    <xf numFmtId="164" fontId="36" fillId="7" borderId="0" xfId="0" applyNumberFormat="1" applyFont="1" applyFill="1" applyAlignment="1" applyProtection="1">
      <alignment horizontal="center"/>
      <protection hidden="1"/>
    </xf>
    <xf numFmtId="164" fontId="35" fillId="7" borderId="0" xfId="0" applyNumberFormat="1" applyFont="1" applyFill="1" applyAlignment="1" applyProtection="1">
      <alignment horizontal="center" vertical="center"/>
      <protection hidden="1"/>
    </xf>
    <xf numFmtId="0" fontId="48" fillId="7" borderId="13" xfId="0" applyFont="1" applyFill="1" applyBorder="1" applyAlignment="1">
      <alignment horizontal="left" vertical="top" wrapText="1"/>
    </xf>
    <xf numFmtId="0" fontId="48" fillId="7" borderId="14" xfId="0" applyFont="1" applyFill="1" applyBorder="1" applyAlignment="1">
      <alignment horizontal="left" vertical="top" wrapText="1"/>
    </xf>
    <xf numFmtId="0" fontId="48" fillId="7" borderId="12" xfId="0" applyFont="1" applyFill="1" applyBorder="1" applyAlignment="1">
      <alignment horizontal="left" vertical="top" wrapText="1"/>
    </xf>
    <xf numFmtId="0" fontId="3" fillId="10" borderId="13" xfId="14" applyNumberFormat="1" applyFont="1" applyFill="1" applyBorder="1" applyAlignment="1">
      <alignment horizontal="center"/>
    </xf>
    <xf numFmtId="0" fontId="3" fillId="10" borderId="12" xfId="14" applyNumberFormat="1" applyFont="1" applyFill="1" applyBorder="1" applyAlignment="1">
      <alignment horizontal="center"/>
    </xf>
    <xf numFmtId="0" fontId="29" fillId="18" borderId="21" xfId="0" applyFont="1" applyFill="1" applyBorder="1" applyAlignment="1">
      <alignment horizontal="center"/>
    </xf>
    <xf numFmtId="0" fontId="29" fillId="18" borderId="19" xfId="0" applyFont="1" applyFill="1" applyBorder="1" applyAlignment="1">
      <alignment horizontal="center"/>
    </xf>
    <xf numFmtId="0" fontId="3" fillId="7" borderId="3" xfId="28" applyFont="1" applyFill="1" applyBorder="1" applyAlignment="1">
      <alignment horizontal="left" vertical="top" wrapText="1"/>
    </xf>
    <xf numFmtId="0" fontId="2" fillId="7" borderId="16" xfId="0" applyFont="1" applyFill="1" applyBorder="1" applyAlignment="1">
      <alignment horizontal="left" vertical="center" wrapText="1"/>
    </xf>
    <xf numFmtId="0" fontId="29" fillId="18" borderId="18" xfId="0" applyFont="1" applyFill="1" applyBorder="1" applyAlignment="1">
      <alignment horizontal="center"/>
    </xf>
    <xf numFmtId="0" fontId="3" fillId="19" borderId="0" xfId="0" applyFont="1" applyFill="1" applyAlignment="1">
      <alignment horizontal="center" vertical="center" wrapText="1"/>
    </xf>
    <xf numFmtId="0" fontId="3" fillId="17" borderId="15" xfId="29" applyFont="1" applyFill="1" applyBorder="1" applyAlignment="1" applyProtection="1">
      <alignment horizontal="center" vertical="center" wrapText="1"/>
      <protection hidden="1"/>
    </xf>
    <xf numFmtId="0" fontId="3" fillId="17" borderId="10" xfId="29" applyFont="1" applyFill="1" applyBorder="1" applyAlignment="1" applyProtection="1">
      <alignment horizontal="center" vertical="center" wrapText="1"/>
      <protection hidden="1"/>
    </xf>
    <xf numFmtId="0" fontId="3" fillId="17" borderId="3" xfId="0" applyFont="1" applyFill="1" applyBorder="1" applyAlignment="1">
      <alignment horizontal="center" vertical="center" wrapText="1"/>
    </xf>
    <xf numFmtId="0" fontId="3" fillId="10" borderId="3" xfId="14" applyNumberFormat="1" applyFont="1" applyFill="1" applyBorder="1" applyAlignment="1">
      <alignment horizontal="center"/>
    </xf>
    <xf numFmtId="0" fontId="37" fillId="0" borderId="3" xfId="96" applyFont="1" applyBorder="1" applyAlignment="1">
      <alignment horizontal="left" vertical="top" wrapText="1"/>
    </xf>
    <xf numFmtId="0" fontId="3" fillId="0" borderId="3" xfId="96" applyFont="1" applyBorder="1" applyAlignment="1">
      <alignment horizontal="left" vertical="top" wrapText="1"/>
    </xf>
    <xf numFmtId="0" fontId="3" fillId="17" borderId="15" xfId="0" applyFont="1" applyFill="1" applyBorder="1" applyAlignment="1">
      <alignment horizontal="center" vertical="center" wrapText="1"/>
    </xf>
    <xf numFmtId="0" fontId="3" fillId="17" borderId="10" xfId="0" applyFont="1" applyFill="1" applyBorder="1" applyAlignment="1">
      <alignment horizontal="center" vertical="center" wrapText="1"/>
    </xf>
    <xf numFmtId="0" fontId="29" fillId="18" borderId="3" xfId="0" applyFont="1" applyFill="1" applyBorder="1" applyAlignment="1">
      <alignment horizontal="center"/>
    </xf>
    <xf numFmtId="0" fontId="2" fillId="7" borderId="0" xfId="0" applyFont="1" applyFill="1" applyAlignment="1">
      <alignment horizontal="center" vertical="top" wrapText="1"/>
    </xf>
    <xf numFmtId="0" fontId="2" fillId="19" borderId="0" xfId="0" applyFont="1" applyFill="1" applyAlignment="1">
      <alignment horizontal="left" vertical="top" wrapText="1"/>
    </xf>
    <xf numFmtId="0" fontId="3" fillId="17" borderId="3" xfId="0" applyFont="1" applyFill="1" applyBorder="1" applyAlignment="1">
      <alignment horizontal="center" vertical="center"/>
    </xf>
    <xf numFmtId="0" fontId="2" fillId="7" borderId="0" xfId="0" applyFont="1" applyFill="1" applyAlignment="1">
      <alignment horizontal="left" vertical="top" wrapText="1"/>
    </xf>
    <xf numFmtId="0" fontId="51" fillId="7" borderId="0" xfId="0" applyFont="1" applyFill="1" applyAlignment="1">
      <alignment horizontal="left" vertical="top" wrapText="1"/>
    </xf>
    <xf numFmtId="0" fontId="30" fillId="7" borderId="16" xfId="0" applyFont="1" applyFill="1" applyBorder="1" applyAlignment="1">
      <alignment horizontal="left" vertical="top" wrapText="1"/>
    </xf>
    <xf numFmtId="0" fontId="3" fillId="19" borderId="0" xfId="28" applyFont="1" applyFill="1" applyAlignment="1">
      <alignment vertical="top" wrapText="1"/>
    </xf>
  </cellXfs>
  <cellStyles count="99">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urrency" xfId="12" builtinId="4"/>
    <cellStyle name="Currency 2" xfId="13" xr:uid="{00000000-0005-0000-0000-00000C000000}"/>
    <cellStyle name="Currency 3" xfId="14" xr:uid="{00000000-0005-0000-0000-00000D000000}"/>
    <cellStyle name="Currency 3 2" xfId="95" xr:uid="{00000000-0005-0000-0000-00000E000000}"/>
    <cellStyle name="Date" xfId="15" xr:uid="{00000000-0005-0000-0000-00000F000000}"/>
    <cellStyle name="DecimalsFour" xfId="16" xr:uid="{00000000-0005-0000-0000-000010000000}"/>
    <cellStyle name="DecimalsNone" xfId="17" xr:uid="{00000000-0005-0000-0000-000011000000}"/>
    <cellStyle name="DecimalsTwo" xfId="18" xr:uid="{00000000-0005-0000-0000-000012000000}"/>
    <cellStyle name="Followed Hyperlink" xfId="93" builtinId="9" hidden="1"/>
    <cellStyle name="Followed Hyperlink" xfId="75" builtinId="9" hidden="1"/>
    <cellStyle name="Followed Hyperlink" xfId="77" builtinId="9" hidden="1"/>
    <cellStyle name="Followed Hyperlink" xfId="67" builtinId="9" hidden="1"/>
    <cellStyle name="Followed Hyperlink" xfId="69" builtinId="9" hidden="1"/>
    <cellStyle name="Followed Hyperlink" xfId="71" builtinId="9" hidden="1"/>
    <cellStyle name="Followed Hyperlink" xfId="87" builtinId="9" hidden="1"/>
    <cellStyle name="Followed Hyperlink" xfId="89" builtinId="9" hidden="1"/>
    <cellStyle name="Followed Hyperlink" xfId="91"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73" builtinId="9" hidden="1"/>
    <cellStyle name="Followed Hyperlink" xfId="63" builtinId="9" hidden="1"/>
    <cellStyle name="Followed Hyperlink" xfId="65" builtinId="9" hidden="1"/>
    <cellStyle name="Followed Hyperlink" xfId="61" builtinId="9" hidden="1"/>
    <cellStyle name="Grey" xfId="19" xr:uid="{00000000-0005-0000-0000-000024000000}"/>
    <cellStyle name="Hyperlink" xfId="62" builtinId="8" hidden="1"/>
    <cellStyle name="Hyperlink" xfId="80" builtinId="8" hidden="1"/>
    <cellStyle name="Hyperlink" xfId="86" builtinId="8" hidden="1"/>
    <cellStyle name="Hyperlink" xfId="88" builtinId="8" hidden="1"/>
    <cellStyle name="Hyperlink" xfId="92" builtinId="8" hidden="1"/>
    <cellStyle name="Hyperlink" xfId="68" builtinId="8" hidden="1"/>
    <cellStyle name="Hyperlink" xfId="74" builtinId="8" hidden="1"/>
    <cellStyle name="Hyperlink" xfId="84" builtinId="8" hidden="1"/>
    <cellStyle name="Hyperlink" xfId="78" builtinId="8" hidden="1"/>
    <cellStyle name="Hyperlink" xfId="72" builtinId="8" hidden="1"/>
    <cellStyle name="Hyperlink" xfId="82" builtinId="8" hidden="1"/>
    <cellStyle name="Hyperlink" xfId="76" builtinId="8" hidden="1"/>
    <cellStyle name="Hyperlink" xfId="70" builtinId="8" hidden="1"/>
    <cellStyle name="Hyperlink" xfId="64" builtinId="8" hidden="1"/>
    <cellStyle name="Hyperlink" xfId="66" builtinId="8" hidden="1"/>
    <cellStyle name="Hyperlink" xfId="60" builtinId="8" hidden="1"/>
    <cellStyle name="Hyperlink" xfId="90" builtinId="8" hidden="1"/>
    <cellStyle name="Hyperlink 2" xfId="20" xr:uid="{00000000-0005-0000-0000-000036000000}"/>
    <cellStyle name="Input [yellow]" xfId="21" xr:uid="{00000000-0005-0000-0000-000037000000}"/>
    <cellStyle name="No Border" xfId="22" xr:uid="{00000000-0005-0000-0000-000038000000}"/>
    <cellStyle name="Normal" xfId="0" builtinId="0"/>
    <cellStyle name="Normal - Style1" xfId="23" xr:uid="{00000000-0005-0000-0000-00003A000000}"/>
    <cellStyle name="Normal - Style2" xfId="24" xr:uid="{00000000-0005-0000-0000-00003B000000}"/>
    <cellStyle name="Normal - Style3" xfId="25" xr:uid="{00000000-0005-0000-0000-00003C000000}"/>
    <cellStyle name="Normal - Style4" xfId="26" xr:uid="{00000000-0005-0000-0000-00003D000000}"/>
    <cellStyle name="Normal - Style5" xfId="27" xr:uid="{00000000-0005-0000-0000-00003E000000}"/>
    <cellStyle name="Normal 2" xfId="28" xr:uid="{00000000-0005-0000-0000-00003F000000}"/>
    <cellStyle name="Normal 2 2" xfId="96" xr:uid="{00000000-0005-0000-0000-000040000000}"/>
    <cellStyle name="Normal 3" xfId="94" xr:uid="{00000000-0005-0000-0000-000041000000}"/>
    <cellStyle name="Normal 4" xfId="97" xr:uid="{00000000-0005-0000-0000-000042000000}"/>
    <cellStyle name="Normal_Appendix A--Temps RFP Appendix" xfId="29" xr:uid="{00000000-0005-0000-0000-000043000000}"/>
    <cellStyle name="Number" xfId="30" xr:uid="{00000000-0005-0000-0000-000044000000}"/>
    <cellStyle name="PB Table Heading" xfId="31" xr:uid="{00000000-0005-0000-0000-000045000000}"/>
    <cellStyle name="PB Table Highlight1" xfId="32" xr:uid="{00000000-0005-0000-0000-000046000000}"/>
    <cellStyle name="PB Table Highlight2" xfId="33" xr:uid="{00000000-0005-0000-0000-000047000000}"/>
    <cellStyle name="PB Table Highlight3" xfId="34" xr:uid="{00000000-0005-0000-0000-000048000000}"/>
    <cellStyle name="PB Table Standard Row" xfId="35" xr:uid="{00000000-0005-0000-0000-000049000000}"/>
    <cellStyle name="PB Table Subtotal Row" xfId="36" xr:uid="{00000000-0005-0000-0000-00004A000000}"/>
    <cellStyle name="PB Table Total Row" xfId="37" xr:uid="{00000000-0005-0000-0000-00004B000000}"/>
    <cellStyle name="Percent" xfId="98" builtinId="5"/>
    <cellStyle name="Percent [2]" xfId="38" xr:uid="{00000000-0005-0000-0000-00004C000000}"/>
    <cellStyle name="Percent 2" xfId="39" xr:uid="{00000000-0005-0000-0000-00004D000000}"/>
    <cellStyle name="Percent 3" xfId="40" xr:uid="{00000000-0005-0000-0000-00004E000000}"/>
    <cellStyle name="PSChar" xfId="41" xr:uid="{00000000-0005-0000-0000-00004F000000}"/>
    <cellStyle name="PSDate" xfId="42" xr:uid="{00000000-0005-0000-0000-000050000000}"/>
    <cellStyle name="PSDec" xfId="43" xr:uid="{00000000-0005-0000-0000-000051000000}"/>
    <cellStyle name="PSHeading" xfId="44" xr:uid="{00000000-0005-0000-0000-000052000000}"/>
    <cellStyle name="PSInt" xfId="45" xr:uid="{00000000-0005-0000-0000-000053000000}"/>
    <cellStyle name="PSSpacer" xfId="46" xr:uid="{00000000-0005-0000-0000-000054000000}"/>
    <cellStyle name="Single Border" xfId="47" xr:uid="{00000000-0005-0000-0000-000055000000}"/>
    <cellStyle name="STYLE1" xfId="48" xr:uid="{00000000-0005-0000-0000-000056000000}"/>
    <cellStyle name="STYLE10" xfId="49" xr:uid="{00000000-0005-0000-0000-000057000000}"/>
    <cellStyle name="STYLE11" xfId="50" xr:uid="{00000000-0005-0000-0000-000058000000}"/>
    <cellStyle name="STYLE12" xfId="51" xr:uid="{00000000-0005-0000-0000-000059000000}"/>
    <cellStyle name="STYLE2" xfId="52" xr:uid="{00000000-0005-0000-0000-00005A000000}"/>
    <cellStyle name="STYLE3" xfId="53" xr:uid="{00000000-0005-0000-0000-00005B000000}"/>
    <cellStyle name="STYLE4" xfId="54" xr:uid="{00000000-0005-0000-0000-00005C000000}"/>
    <cellStyle name="STYLE5" xfId="55" xr:uid="{00000000-0005-0000-0000-00005D000000}"/>
    <cellStyle name="STYLE6" xfId="56" xr:uid="{00000000-0005-0000-0000-00005E000000}"/>
    <cellStyle name="STYLE7" xfId="57" xr:uid="{00000000-0005-0000-0000-00005F000000}"/>
    <cellStyle name="STYLE8" xfId="58" xr:uid="{00000000-0005-0000-0000-000060000000}"/>
    <cellStyle name="STYLE9" xfId="59" xr:uid="{00000000-0005-0000-0000-000061000000}"/>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6"/>
  <sheetViews>
    <sheetView zoomScale="96" zoomScaleNormal="100" zoomScalePageLayoutView="85" workbookViewId="0">
      <selection activeCell="B8" sqref="B8:F8"/>
    </sheetView>
  </sheetViews>
  <sheetFormatPr defaultColWidth="8.88671875" defaultRowHeight="13.2" x14ac:dyDescent="0.25"/>
  <cols>
    <col min="1" max="1" width="4.88671875" style="33" customWidth="1"/>
    <col min="2" max="3" width="8.88671875" style="33"/>
    <col min="4" max="4" width="27.44140625" style="33" customWidth="1"/>
    <col min="5" max="5" width="8.88671875" style="33"/>
    <col min="6" max="6" width="42.6640625" style="33" customWidth="1"/>
    <col min="7" max="16384" width="8.88671875" style="33"/>
  </cols>
  <sheetData>
    <row r="1" spans="1:6" x14ac:dyDescent="0.25">
      <c r="A1" s="107"/>
      <c r="B1" s="107"/>
      <c r="C1" s="107"/>
      <c r="D1" s="107"/>
      <c r="E1" s="107"/>
      <c r="F1" s="107"/>
    </row>
    <row r="2" spans="1:6" x14ac:dyDescent="0.25">
      <c r="A2" s="107"/>
      <c r="B2" s="107"/>
      <c r="C2" s="107"/>
      <c r="D2" s="107"/>
      <c r="E2" s="107"/>
      <c r="F2" s="107"/>
    </row>
    <row r="3" spans="1:6" x14ac:dyDescent="0.25">
      <c r="A3" s="107"/>
      <c r="B3" s="107"/>
      <c r="C3" s="107"/>
      <c r="D3" s="107"/>
      <c r="E3" s="107"/>
      <c r="F3" s="107"/>
    </row>
    <row r="4" spans="1:6" x14ac:dyDescent="0.25">
      <c r="A4" s="107"/>
      <c r="B4" s="107"/>
      <c r="C4" s="107"/>
      <c r="D4" s="107"/>
      <c r="E4" s="107"/>
      <c r="F4" s="107"/>
    </row>
    <row r="5" spans="1:6" ht="42.6" customHeight="1" x14ac:dyDescent="0.4">
      <c r="A5" s="107"/>
      <c r="B5" s="142" t="s">
        <v>0</v>
      </c>
      <c r="C5" s="143"/>
      <c r="D5" s="143"/>
      <c r="E5" s="143"/>
      <c r="F5" s="143"/>
    </row>
    <row r="6" spans="1:6" ht="26.25" customHeight="1" x14ac:dyDescent="0.4">
      <c r="A6" s="107"/>
      <c r="B6" s="143" t="s">
        <v>1</v>
      </c>
      <c r="C6" s="143"/>
      <c r="D6" s="143"/>
      <c r="E6" s="143"/>
      <c r="F6" s="143"/>
    </row>
    <row r="7" spans="1:6" ht="24.6" x14ac:dyDescent="0.4">
      <c r="A7" s="107"/>
      <c r="B7" s="107"/>
      <c r="C7" s="34"/>
      <c r="D7" s="107"/>
      <c r="E7" s="107"/>
      <c r="F7" s="107"/>
    </row>
    <row r="8" spans="1:6" ht="19.2" x14ac:dyDescent="0.35">
      <c r="A8" s="107"/>
      <c r="B8" s="144" t="s">
        <v>104</v>
      </c>
      <c r="C8" s="144"/>
      <c r="D8" s="144"/>
      <c r="E8" s="144"/>
      <c r="F8" s="144"/>
    </row>
    <row r="9" spans="1:6" ht="17.399999999999999" x14ac:dyDescent="0.3">
      <c r="A9" s="107"/>
      <c r="B9" s="145"/>
      <c r="C9" s="145"/>
      <c r="D9" s="145"/>
      <c r="E9" s="145"/>
      <c r="F9" s="145"/>
    </row>
    <row r="10" spans="1:6" ht="17.399999999999999" x14ac:dyDescent="0.25">
      <c r="A10" s="107"/>
      <c r="B10" s="147"/>
      <c r="C10" s="147"/>
      <c r="D10" s="147"/>
      <c r="E10" s="147"/>
      <c r="F10" s="147"/>
    </row>
    <row r="11" spans="1:6" x14ac:dyDescent="0.25">
      <c r="A11" s="107"/>
      <c r="B11" s="107"/>
      <c r="C11" s="108"/>
      <c r="D11" s="107"/>
      <c r="E11" s="107"/>
      <c r="F11" s="107"/>
    </row>
    <row r="12" spans="1:6" x14ac:dyDescent="0.25">
      <c r="A12" s="107"/>
      <c r="B12" s="107"/>
      <c r="C12" s="108"/>
      <c r="D12" s="107"/>
      <c r="E12" s="107"/>
      <c r="F12" s="107"/>
    </row>
    <row r="13" spans="1:6" x14ac:dyDescent="0.25">
      <c r="A13" s="107"/>
      <c r="B13" s="107"/>
      <c r="C13" s="108"/>
      <c r="D13" s="107"/>
      <c r="E13" s="107"/>
      <c r="F13" s="107"/>
    </row>
    <row r="14" spans="1:6" ht="20.399999999999999" x14ac:dyDescent="0.35">
      <c r="A14" s="107"/>
      <c r="B14" s="146" t="s">
        <v>2</v>
      </c>
      <c r="C14" s="146"/>
      <c r="D14" s="146"/>
      <c r="E14" s="146"/>
      <c r="F14" s="146"/>
    </row>
    <row r="15" spans="1:6" x14ac:dyDescent="0.25">
      <c r="A15" s="107"/>
      <c r="B15" s="141"/>
      <c r="C15" s="141"/>
      <c r="D15" s="141"/>
      <c r="E15" s="141"/>
      <c r="F15" s="141"/>
    </row>
    <row r="16" spans="1:6" x14ac:dyDescent="0.25">
      <c r="A16" s="107"/>
      <c r="B16" s="107"/>
      <c r="C16" s="107"/>
      <c r="D16" s="107"/>
      <c r="E16" s="107"/>
      <c r="F16" s="107"/>
    </row>
  </sheetData>
  <mergeCells count="7">
    <mergeCell ref="B15:F15"/>
    <mergeCell ref="B5:F5"/>
    <mergeCell ref="B6:F6"/>
    <mergeCell ref="B8:F8"/>
    <mergeCell ref="B9:F9"/>
    <mergeCell ref="B14:F14"/>
    <mergeCell ref="B10:F10"/>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19"/>
  <sheetViews>
    <sheetView topLeftCell="A6" zoomScaleNormal="100" zoomScalePageLayoutView="85" workbookViewId="0">
      <selection activeCell="D12" sqref="D12"/>
    </sheetView>
  </sheetViews>
  <sheetFormatPr defaultColWidth="8.88671875" defaultRowHeight="13.2" x14ac:dyDescent="0.25"/>
  <cols>
    <col min="1" max="1" width="3.109375" style="3" customWidth="1"/>
    <col min="2" max="2" width="29.33203125" style="3" customWidth="1"/>
    <col min="3" max="6" width="12.5546875" style="3" customWidth="1"/>
    <col min="7" max="7" width="15.5546875" style="3" customWidth="1"/>
    <col min="8" max="8" width="1.5546875" style="3" customWidth="1"/>
    <col min="9" max="10" width="12.5546875" style="3" customWidth="1"/>
    <col min="11" max="11" width="15.5546875" style="3" customWidth="1"/>
    <col min="12" max="16384" width="8.88671875" style="3"/>
  </cols>
  <sheetData>
    <row r="1" spans="1:12" ht="15.6" x14ac:dyDescent="0.3">
      <c r="A1" s="2" t="s">
        <v>105</v>
      </c>
    </row>
    <row r="2" spans="1:12" ht="27" x14ac:dyDescent="0.3">
      <c r="A2" s="2" t="s">
        <v>1</v>
      </c>
      <c r="J2" s="4" t="s">
        <v>3</v>
      </c>
      <c r="K2" s="24" t="s">
        <v>4</v>
      </c>
    </row>
    <row r="3" spans="1:12" ht="23.1" customHeight="1" x14ac:dyDescent="0.25">
      <c r="A3" s="5" t="s">
        <v>5</v>
      </c>
      <c r="I3" s="57"/>
    </row>
    <row r="4" spans="1:12" s="1" customFormat="1" ht="17.399999999999999" x14ac:dyDescent="0.3">
      <c r="A4" s="6"/>
      <c r="B4" s="6"/>
      <c r="C4" s="7"/>
      <c r="D4" s="8"/>
      <c r="E4" s="9"/>
    </row>
    <row r="5" spans="1:12" ht="33.9" customHeight="1" x14ac:dyDescent="0.25">
      <c r="B5" s="148" t="s">
        <v>6</v>
      </c>
      <c r="C5" s="149"/>
      <c r="D5" s="149"/>
      <c r="E5" s="149"/>
      <c r="F5" s="149"/>
      <c r="G5" s="149"/>
      <c r="H5" s="150"/>
      <c r="L5" s="10"/>
    </row>
    <row r="7" spans="1:12" x14ac:dyDescent="0.25">
      <c r="C7" s="57"/>
    </row>
    <row r="8" spans="1:12" ht="15.6" x14ac:dyDescent="0.3">
      <c r="B8" s="27" t="s">
        <v>7</v>
      </c>
    </row>
    <row r="9" spans="1:12" ht="39.6" x14ac:dyDescent="0.25">
      <c r="B9" s="138" t="s">
        <v>8</v>
      </c>
      <c r="C9" s="138" t="s">
        <v>9</v>
      </c>
      <c r="D9" s="138" t="s">
        <v>10</v>
      </c>
      <c r="E9" s="134" t="s">
        <v>11</v>
      </c>
      <c r="F9" s="134" t="s">
        <v>12</v>
      </c>
      <c r="G9" s="134" t="s">
        <v>13</v>
      </c>
      <c r="I9" s="134" t="s">
        <v>14</v>
      </c>
      <c r="J9" s="134" t="s">
        <v>15</v>
      </c>
      <c r="K9" s="134" t="s">
        <v>16</v>
      </c>
    </row>
    <row r="10" spans="1:12" x14ac:dyDescent="0.25">
      <c r="B10" s="84" t="s">
        <v>17</v>
      </c>
      <c r="C10" s="21">
        <f>'4. Transition'!N40</f>
        <v>0</v>
      </c>
      <c r="D10" s="138"/>
      <c r="E10" s="134"/>
      <c r="F10" s="134"/>
      <c r="G10" s="47">
        <f t="shared" ref="G10:G12" si="0">SUM(C10:F10)</f>
        <v>0</v>
      </c>
      <c r="I10" s="134"/>
      <c r="J10" s="134"/>
      <c r="K10" s="21">
        <f t="shared" ref="K10" si="1">SUM(G10:J10)</f>
        <v>0</v>
      </c>
    </row>
    <row r="11" spans="1:12" x14ac:dyDescent="0.25">
      <c r="B11" s="84" t="s">
        <v>18</v>
      </c>
      <c r="C11" s="21">
        <f>'5. M&amp;O'!D39</f>
        <v>0</v>
      </c>
      <c r="D11" s="21">
        <f>'5. M&amp;O'!E39</f>
        <v>0</v>
      </c>
      <c r="E11" s="21">
        <f>'5. M&amp;O'!F39</f>
        <v>0</v>
      </c>
      <c r="F11" s="21">
        <f>'5. M&amp;O'!G39</f>
        <v>0</v>
      </c>
      <c r="G11" s="47">
        <f t="shared" si="0"/>
        <v>0</v>
      </c>
      <c r="I11" s="21">
        <f>'5. M&amp;O'!H39</f>
        <v>0</v>
      </c>
      <c r="J11" s="21">
        <f>'5. M&amp;O'!I39</f>
        <v>0</v>
      </c>
      <c r="K11" s="21">
        <f>SUM(G11:J11)</f>
        <v>0</v>
      </c>
    </row>
    <row r="12" spans="1:12" x14ac:dyDescent="0.25">
      <c r="B12" s="85" t="s">
        <v>19</v>
      </c>
      <c r="C12" s="21">
        <f>'6. Hardware Software &amp; Other '!C12</f>
        <v>366724.26</v>
      </c>
      <c r="D12" s="21">
        <f>'6. Hardware Software &amp; Other '!D12</f>
        <v>428188.08780000004</v>
      </c>
      <c r="E12" s="21">
        <f>'6. Hardware Software &amp; Other '!E12</f>
        <v>449198.92043400003</v>
      </c>
      <c r="F12" s="21">
        <f>'6. Hardware Software &amp; Other '!F12</f>
        <v>555705.61704702012</v>
      </c>
      <c r="G12" s="47">
        <f t="shared" si="0"/>
        <v>1799816.8852810203</v>
      </c>
      <c r="I12" s="21">
        <f>'6. Hardware Software &amp; Other '!G12</f>
        <v>511901.04363843065</v>
      </c>
      <c r="J12" s="21">
        <f>'6. Hardware Software &amp; Other '!H12</f>
        <v>601139.63555758365</v>
      </c>
      <c r="K12" s="21">
        <f>SUM(G12:J12)</f>
        <v>2912857.5644770344</v>
      </c>
    </row>
    <row r="13" spans="1:12" x14ac:dyDescent="0.25">
      <c r="B13" s="35" t="s">
        <v>20</v>
      </c>
      <c r="C13" s="21" t="str">
        <f>'7. Enhancements'!E17</f>
        <v xml:space="preserve"> </v>
      </c>
      <c r="D13" s="21" t="str">
        <f>'7. Enhancements'!E18</f>
        <v xml:space="preserve"> </v>
      </c>
      <c r="E13" s="21" t="str">
        <f>'7. Enhancements'!E19</f>
        <v xml:space="preserve"> </v>
      </c>
      <c r="F13" s="21" t="str">
        <f>'7. Enhancements'!E20</f>
        <v xml:space="preserve"> </v>
      </c>
      <c r="G13" s="47">
        <f>SUM(C13:F13)</f>
        <v>0</v>
      </c>
      <c r="I13" s="36" t="str">
        <f>'7. Enhancements'!E21</f>
        <v xml:space="preserve"> </v>
      </c>
      <c r="J13" s="36" t="str">
        <f>'7. Enhancements'!E22</f>
        <v xml:space="preserve"> </v>
      </c>
      <c r="K13" s="36">
        <f>SUM(G13:J13)</f>
        <v>0</v>
      </c>
    </row>
    <row r="14" spans="1:12" x14ac:dyDescent="0.25">
      <c r="B14" s="86" t="s">
        <v>21</v>
      </c>
      <c r="C14" s="64">
        <f>SUM(C10:C13)</f>
        <v>366724.26</v>
      </c>
      <c r="D14" s="64">
        <f t="shared" ref="D14:G14" si="2">SUM(D10:D13)</f>
        <v>428188.08780000004</v>
      </c>
      <c r="E14" s="64">
        <f t="shared" si="2"/>
        <v>449198.92043400003</v>
      </c>
      <c r="F14" s="64">
        <f t="shared" si="2"/>
        <v>555705.61704702012</v>
      </c>
      <c r="G14" s="64">
        <f t="shared" si="2"/>
        <v>1799816.8852810203</v>
      </c>
      <c r="I14" s="38">
        <f>SUM(I10:I13)</f>
        <v>511901.04363843065</v>
      </c>
      <c r="J14" s="38">
        <f t="shared" ref="J14:K14" si="3">SUM(J10:J13)</f>
        <v>601139.63555758365</v>
      </c>
      <c r="K14" s="38">
        <f t="shared" si="3"/>
        <v>2912857.5644770344</v>
      </c>
    </row>
    <row r="15" spans="1:12" ht="8.4" customHeight="1" x14ac:dyDescent="0.25"/>
    <row r="16" spans="1:12" x14ac:dyDescent="0.25">
      <c r="B16" s="48"/>
      <c r="C16" s="48"/>
      <c r="D16" s="48"/>
      <c r="E16" s="48"/>
      <c r="F16" s="4" t="s">
        <v>22</v>
      </c>
      <c r="G16" s="49">
        <f>G14</f>
        <v>1799816.8852810203</v>
      </c>
    </row>
    <row r="17" spans="2:7" ht="12.6" customHeight="1" x14ac:dyDescent="0.25">
      <c r="B17" s="48"/>
      <c r="C17" s="48"/>
      <c r="D17" s="48"/>
      <c r="E17" s="48"/>
      <c r="F17" s="48"/>
      <c r="G17" s="48"/>
    </row>
    <row r="19" spans="2:7" x14ac:dyDescent="0.25">
      <c r="B19" s="79"/>
    </row>
  </sheetData>
  <protectedRanges>
    <protectedRange sqref="K2" name="Range1"/>
  </protectedRanges>
  <mergeCells count="1">
    <mergeCell ref="B5:H5"/>
  </mergeCells>
  <phoneticPr fontId="6" type="noConversion"/>
  <printOptions horizontalCentered="1"/>
  <pageMargins left="0" right="0" top="0.74" bottom="0.5" header="0" footer="0"/>
  <pageSetup orientation="landscape" r:id="rId1"/>
  <headerFooter alignWithMargins="0">
    <oddFooter>&amp;L_x000D_&amp;C_x000D_&amp;R_x000D_</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L42"/>
  <sheetViews>
    <sheetView showGridLines="0" topLeftCell="A6" zoomScale="90" zoomScaleNormal="100" zoomScalePageLayoutView="85" workbookViewId="0">
      <selection activeCell="K23" sqref="K23"/>
    </sheetView>
  </sheetViews>
  <sheetFormatPr defaultColWidth="8.88671875" defaultRowHeight="13.2" x14ac:dyDescent="0.25"/>
  <cols>
    <col min="1" max="1" width="3.109375" style="11" customWidth="1"/>
    <col min="2" max="2" width="33.44140625" style="11" customWidth="1"/>
    <col min="3" max="3" width="14.109375" style="11" customWidth="1"/>
    <col min="4" max="9" width="14.6640625" style="11" customWidth="1"/>
    <col min="10" max="10" width="11" style="11" customWidth="1"/>
    <col min="11" max="16384" width="8.88671875" style="11"/>
  </cols>
  <sheetData>
    <row r="1" spans="1:12" ht="15.6" x14ac:dyDescent="0.3">
      <c r="A1" s="2" t="str">
        <f>'2. Cost Summary'!A1</f>
        <v>State of Indiana, RFP #26-84315</v>
      </c>
      <c r="B1" s="9"/>
      <c r="C1" s="9"/>
      <c r="D1" s="9"/>
      <c r="E1" s="9"/>
      <c r="F1" s="9"/>
      <c r="G1" s="9"/>
      <c r="H1" s="9"/>
      <c r="I1" s="9"/>
      <c r="J1" s="9"/>
      <c r="K1" s="9"/>
      <c r="L1" s="9"/>
    </row>
    <row r="2" spans="1:12" ht="15" customHeight="1" x14ac:dyDescent="0.3">
      <c r="A2" s="2" t="str">
        <f>'2. Cost Summary'!A2</f>
        <v>Attachment D - Cost Proposal</v>
      </c>
      <c r="B2" s="9"/>
      <c r="C2" s="9"/>
      <c r="D2" s="9"/>
      <c r="E2" s="9"/>
      <c r="F2" s="18" t="s">
        <v>3</v>
      </c>
      <c r="G2" s="151" t="str">
        <f>'2. Cost Summary'!K2</f>
        <v>&lt;INSERT NAME&gt;</v>
      </c>
      <c r="H2" s="152"/>
      <c r="I2" s="9"/>
      <c r="J2" s="9"/>
      <c r="K2" s="9"/>
      <c r="L2" s="9"/>
    </row>
    <row r="3" spans="1:12" ht="21.9" customHeight="1" x14ac:dyDescent="0.25">
      <c r="A3" s="5" t="s">
        <v>23</v>
      </c>
      <c r="B3" s="9"/>
      <c r="C3" s="9"/>
      <c r="D3" s="9"/>
      <c r="E3" s="9"/>
      <c r="F3" s="9"/>
      <c r="G3" s="9"/>
      <c r="H3" s="9"/>
      <c r="I3" s="79"/>
      <c r="J3" s="9"/>
      <c r="K3" s="9"/>
      <c r="L3" s="9"/>
    </row>
    <row r="4" spans="1:12" s="13" customFormat="1" ht="15" customHeight="1" x14ac:dyDescent="0.3">
      <c r="A4" s="12"/>
      <c r="B4" s="7"/>
      <c r="C4" s="7"/>
      <c r="D4" s="7"/>
      <c r="E4" s="14"/>
      <c r="F4" s="15"/>
      <c r="G4" s="7"/>
      <c r="H4" s="7"/>
      <c r="I4" s="7"/>
      <c r="J4" s="7"/>
      <c r="K4" s="7"/>
      <c r="L4" s="79"/>
    </row>
    <row r="5" spans="1:12" s="13" customFormat="1" ht="39.9" customHeight="1" x14ac:dyDescent="0.25">
      <c r="A5" s="12"/>
      <c r="B5" s="155" t="s">
        <v>24</v>
      </c>
      <c r="C5" s="155"/>
      <c r="D5" s="155"/>
      <c r="E5" s="155"/>
      <c r="F5" s="155"/>
      <c r="G5" s="155"/>
      <c r="H5" s="155"/>
      <c r="I5" s="102"/>
      <c r="J5" s="52"/>
      <c r="K5" s="7"/>
      <c r="L5" s="7"/>
    </row>
    <row r="6" spans="1:12" s="13" customFormat="1" ht="13.8" x14ac:dyDescent="0.25">
      <c r="A6" s="12"/>
      <c r="B6" s="31"/>
      <c r="C6" s="71"/>
      <c r="D6" s="93"/>
      <c r="E6" s="93"/>
      <c r="F6" s="93"/>
      <c r="G6" s="94"/>
      <c r="H6" s="71"/>
      <c r="I6" s="71"/>
      <c r="J6" s="94"/>
      <c r="K6" s="71"/>
      <c r="L6" s="52"/>
    </row>
    <row r="7" spans="1:12" s="13" customFormat="1" ht="13.8" x14ac:dyDescent="0.25">
      <c r="A7" s="12"/>
      <c r="B7" s="31"/>
      <c r="C7" s="71"/>
      <c r="D7" s="71"/>
      <c r="E7" s="71"/>
      <c r="F7" s="71"/>
      <c r="G7" s="71"/>
      <c r="H7" s="71"/>
      <c r="I7" s="71"/>
      <c r="J7" s="94"/>
      <c r="K7" s="71"/>
      <c r="L7" s="57"/>
    </row>
    <row r="8" spans="1:12" ht="15.6" x14ac:dyDescent="0.3">
      <c r="A8" s="9"/>
      <c r="B8" s="27" t="s">
        <v>25</v>
      </c>
      <c r="C8" s="153" t="s">
        <v>26</v>
      </c>
      <c r="D8" s="153"/>
      <c r="E8" s="153"/>
      <c r="F8" s="153"/>
      <c r="G8" s="153"/>
      <c r="H8" s="154"/>
      <c r="I8" s="9"/>
      <c r="J8" s="9"/>
      <c r="K8" s="9"/>
      <c r="L8" s="9"/>
    </row>
    <row r="9" spans="1:12" ht="26.4" x14ac:dyDescent="0.25">
      <c r="A9" s="9"/>
      <c r="B9" s="60" t="s">
        <v>27</v>
      </c>
      <c r="C9" s="32" t="s">
        <v>28</v>
      </c>
      <c r="D9" s="60" t="s">
        <v>29</v>
      </c>
      <c r="E9" s="136" t="s">
        <v>30</v>
      </c>
      <c r="F9" s="136" t="s">
        <v>31</v>
      </c>
      <c r="G9" s="136" t="s">
        <v>32</v>
      </c>
      <c r="H9" s="136" t="s">
        <v>33</v>
      </c>
      <c r="I9" s="71"/>
      <c r="J9" s="9"/>
      <c r="K9" s="9"/>
      <c r="L9" s="9"/>
    </row>
    <row r="10" spans="1:12" x14ac:dyDescent="0.25">
      <c r="A10" s="9"/>
      <c r="B10" s="92" t="s">
        <v>34</v>
      </c>
      <c r="C10" s="109"/>
      <c r="D10" s="109"/>
      <c r="E10" s="109"/>
      <c r="F10" s="109"/>
      <c r="G10" s="109"/>
      <c r="H10" s="109"/>
      <c r="I10" s="57"/>
      <c r="J10" s="9"/>
      <c r="K10" s="9"/>
      <c r="L10" s="9"/>
    </row>
    <row r="11" spans="1:12" x14ac:dyDescent="0.25">
      <c r="A11" s="9"/>
      <c r="B11" s="92" t="s">
        <v>35</v>
      </c>
      <c r="C11" s="109"/>
      <c r="D11" s="109"/>
      <c r="E11" s="109"/>
      <c r="F11" s="109"/>
      <c r="G11" s="109"/>
      <c r="H11" s="109"/>
      <c r="I11" s="9"/>
      <c r="J11" s="9"/>
      <c r="K11" s="9"/>
      <c r="L11" s="9"/>
    </row>
    <row r="12" spans="1:12" x14ac:dyDescent="0.25">
      <c r="A12" s="9"/>
      <c r="B12" s="92" t="s">
        <v>36</v>
      </c>
      <c r="C12" s="109"/>
      <c r="D12" s="109"/>
      <c r="E12" s="109"/>
      <c r="F12" s="109"/>
      <c r="G12" s="109"/>
      <c r="H12" s="109"/>
      <c r="I12" s="79"/>
      <c r="J12" s="9"/>
      <c r="K12" s="9"/>
      <c r="L12" s="9"/>
    </row>
    <row r="13" spans="1:12" x14ac:dyDescent="0.25">
      <c r="A13" s="9"/>
      <c r="B13" s="92" t="s">
        <v>37</v>
      </c>
      <c r="C13" s="109"/>
      <c r="D13" s="109"/>
      <c r="E13" s="109"/>
      <c r="F13" s="109"/>
      <c r="G13" s="109"/>
      <c r="H13" s="109"/>
      <c r="I13" s="9"/>
      <c r="J13" s="79"/>
      <c r="K13" s="9"/>
      <c r="L13" s="9"/>
    </row>
    <row r="14" spans="1:12" x14ac:dyDescent="0.25">
      <c r="A14" s="9"/>
      <c r="B14" s="92" t="s">
        <v>38</v>
      </c>
      <c r="C14" s="109"/>
      <c r="D14" s="109"/>
      <c r="E14" s="109"/>
      <c r="F14" s="109"/>
      <c r="G14" s="109"/>
      <c r="H14" s="109"/>
      <c r="I14" s="9"/>
      <c r="J14" s="9"/>
      <c r="K14" s="9"/>
      <c r="L14" s="9"/>
    </row>
    <row r="15" spans="1:12" x14ac:dyDescent="0.25">
      <c r="A15" s="9"/>
      <c r="B15" s="92" t="s">
        <v>39</v>
      </c>
      <c r="C15" s="40"/>
      <c r="D15" s="40"/>
      <c r="E15" s="40"/>
      <c r="F15" s="109"/>
      <c r="G15" s="109"/>
      <c r="H15" s="109"/>
      <c r="I15" s="9"/>
      <c r="J15" s="9"/>
      <c r="K15" s="9"/>
      <c r="L15" s="9"/>
    </row>
    <row r="16" spans="1:12" x14ac:dyDescent="0.25">
      <c r="A16" s="9"/>
      <c r="B16" s="29"/>
      <c r="C16" s="109"/>
      <c r="D16" s="109"/>
      <c r="E16" s="109"/>
      <c r="F16" s="109"/>
      <c r="G16" s="109"/>
      <c r="H16" s="109"/>
      <c r="I16" s="9"/>
      <c r="J16" s="9"/>
      <c r="K16" s="9"/>
      <c r="L16" s="9"/>
    </row>
    <row r="17" spans="2:8" x14ac:dyDescent="0.25">
      <c r="B17" s="29"/>
      <c r="C17" s="109"/>
      <c r="D17" s="109"/>
      <c r="E17" s="109"/>
      <c r="F17" s="109"/>
      <c r="G17" s="109"/>
      <c r="H17" s="109"/>
    </row>
    <row r="18" spans="2:8" x14ac:dyDescent="0.25">
      <c r="B18" s="29"/>
      <c r="C18" s="109"/>
      <c r="D18" s="109"/>
      <c r="E18" s="109"/>
      <c r="F18" s="109"/>
      <c r="G18" s="109"/>
      <c r="H18" s="109"/>
    </row>
    <row r="19" spans="2:8" x14ac:dyDescent="0.25">
      <c r="B19" s="29"/>
      <c r="C19" s="109"/>
      <c r="D19" s="109"/>
      <c r="E19" s="109"/>
      <c r="F19" s="109"/>
      <c r="G19" s="109"/>
      <c r="H19" s="109"/>
    </row>
    <row r="20" spans="2:8" x14ac:dyDescent="0.25">
      <c r="B20" s="29"/>
      <c r="C20" s="109"/>
      <c r="D20" s="109"/>
      <c r="E20" s="109"/>
      <c r="F20" s="109"/>
      <c r="G20" s="109"/>
      <c r="H20" s="109"/>
    </row>
    <row r="21" spans="2:8" x14ac:dyDescent="0.25">
      <c r="B21" s="29"/>
      <c r="C21" s="109"/>
      <c r="D21" s="109"/>
      <c r="E21" s="109"/>
      <c r="F21" s="109"/>
      <c r="G21" s="109"/>
      <c r="H21" s="109"/>
    </row>
    <row r="22" spans="2:8" x14ac:dyDescent="0.25">
      <c r="B22" s="29"/>
      <c r="C22" s="109"/>
      <c r="D22" s="109"/>
      <c r="E22" s="109"/>
      <c r="F22" s="109"/>
      <c r="G22" s="109"/>
      <c r="H22" s="109"/>
    </row>
    <row r="23" spans="2:8" x14ac:dyDescent="0.25">
      <c r="B23" s="29"/>
      <c r="C23" s="109"/>
      <c r="D23" s="109"/>
      <c r="E23" s="109"/>
      <c r="F23" s="109"/>
      <c r="G23" s="109"/>
      <c r="H23" s="109"/>
    </row>
    <row r="24" spans="2:8" x14ac:dyDescent="0.25">
      <c r="B24" s="29"/>
      <c r="C24" s="109"/>
      <c r="D24" s="109"/>
      <c r="E24" s="109"/>
      <c r="F24" s="109"/>
      <c r="G24" s="109"/>
      <c r="H24" s="109"/>
    </row>
    <row r="25" spans="2:8" x14ac:dyDescent="0.25">
      <c r="B25" s="29"/>
      <c r="C25" s="109"/>
      <c r="D25" s="109"/>
      <c r="E25" s="109"/>
      <c r="F25" s="109"/>
      <c r="G25" s="109"/>
      <c r="H25" s="109"/>
    </row>
    <row r="26" spans="2:8" x14ac:dyDescent="0.25">
      <c r="B26" s="29"/>
      <c r="C26" s="109"/>
      <c r="D26" s="109"/>
      <c r="E26" s="109"/>
      <c r="F26" s="109"/>
      <c r="G26" s="109"/>
      <c r="H26" s="109"/>
    </row>
    <row r="27" spans="2:8" x14ac:dyDescent="0.25">
      <c r="B27" s="29"/>
      <c r="C27" s="109"/>
      <c r="D27" s="109"/>
      <c r="E27" s="109"/>
      <c r="F27" s="109"/>
      <c r="G27" s="109"/>
      <c r="H27" s="109"/>
    </row>
    <row r="28" spans="2:8" x14ac:dyDescent="0.25">
      <c r="B28" s="29"/>
      <c r="C28" s="109"/>
      <c r="D28" s="109"/>
      <c r="E28" s="109"/>
      <c r="F28" s="109"/>
      <c r="G28" s="109"/>
      <c r="H28" s="109"/>
    </row>
    <row r="29" spans="2:8" x14ac:dyDescent="0.25">
      <c r="B29" s="29"/>
      <c r="C29" s="109"/>
      <c r="D29" s="109"/>
      <c r="E29" s="109"/>
      <c r="F29" s="109"/>
      <c r="G29" s="109"/>
      <c r="H29" s="109"/>
    </row>
    <row r="30" spans="2:8" x14ac:dyDescent="0.25">
      <c r="B30" s="29"/>
      <c r="C30" s="109"/>
      <c r="D30" s="109"/>
      <c r="E30" s="109"/>
      <c r="F30" s="109"/>
      <c r="G30" s="109"/>
      <c r="H30" s="109"/>
    </row>
    <row r="31" spans="2:8" x14ac:dyDescent="0.25">
      <c r="B31" s="29"/>
      <c r="C31" s="109"/>
      <c r="D31" s="109"/>
      <c r="E31" s="109"/>
      <c r="F31" s="109"/>
      <c r="G31" s="109"/>
      <c r="H31" s="109"/>
    </row>
    <row r="32" spans="2:8" x14ac:dyDescent="0.25">
      <c r="B32" s="29"/>
      <c r="C32" s="109"/>
      <c r="D32" s="109"/>
      <c r="E32" s="109"/>
      <c r="F32" s="109"/>
      <c r="G32" s="109"/>
      <c r="H32" s="109"/>
    </row>
    <row r="33" spans="2:9" x14ac:dyDescent="0.25">
      <c r="B33" s="29"/>
      <c r="C33" s="109"/>
      <c r="D33" s="109"/>
      <c r="E33" s="109"/>
      <c r="F33" s="109"/>
      <c r="G33" s="109"/>
      <c r="H33" s="109"/>
      <c r="I33" s="9"/>
    </row>
    <row r="34" spans="2:9" x14ac:dyDescent="0.25">
      <c r="B34" s="29"/>
      <c r="C34" s="109"/>
      <c r="D34" s="109"/>
      <c r="E34" s="109"/>
      <c r="F34" s="109"/>
      <c r="G34" s="109"/>
      <c r="H34" s="109"/>
      <c r="I34" s="9"/>
    </row>
    <row r="35" spans="2:9" x14ac:dyDescent="0.25">
      <c r="B35" s="29"/>
      <c r="C35" s="109"/>
      <c r="D35" s="109"/>
      <c r="E35" s="109"/>
      <c r="F35" s="109"/>
      <c r="G35" s="109"/>
      <c r="H35" s="109"/>
      <c r="I35" s="9"/>
    </row>
    <row r="36" spans="2:9" x14ac:dyDescent="0.25">
      <c r="B36" s="29"/>
      <c r="C36" s="109"/>
      <c r="D36" s="109"/>
      <c r="E36" s="109"/>
      <c r="F36" s="109"/>
      <c r="G36" s="109"/>
      <c r="H36" s="109"/>
      <c r="I36" s="9"/>
    </row>
    <row r="37" spans="2:9" x14ac:dyDescent="0.25">
      <c r="B37" s="29"/>
      <c r="C37" s="109"/>
      <c r="D37" s="109"/>
      <c r="E37" s="109"/>
      <c r="F37" s="109"/>
      <c r="G37" s="109"/>
      <c r="H37" s="109"/>
      <c r="I37" s="9"/>
    </row>
    <row r="38" spans="2:9" x14ac:dyDescent="0.25">
      <c r="B38" s="29"/>
      <c r="C38" s="109"/>
      <c r="D38" s="109"/>
      <c r="E38" s="109"/>
      <c r="F38" s="109"/>
      <c r="G38" s="109"/>
      <c r="H38" s="109"/>
      <c r="I38" s="9"/>
    </row>
    <row r="39" spans="2:9" ht="13.8" thickBot="1" x14ac:dyDescent="0.3">
      <c r="B39" s="30"/>
      <c r="C39" s="110"/>
      <c r="D39" s="110"/>
      <c r="E39" s="110"/>
      <c r="F39" s="110"/>
      <c r="G39" s="110"/>
      <c r="H39" s="110"/>
      <c r="I39" s="9"/>
    </row>
    <row r="40" spans="2:9" ht="13.8" thickTop="1" x14ac:dyDescent="0.25">
      <c r="B40" s="22" t="s">
        <v>21</v>
      </c>
      <c r="C40" s="37">
        <f>SUM(C10:C39)</f>
        <v>0</v>
      </c>
      <c r="D40" s="37">
        <f t="shared" ref="D40:H40" si="0">SUM(D10:D39)</f>
        <v>0</v>
      </c>
      <c r="E40" s="37">
        <f t="shared" si="0"/>
        <v>0</v>
      </c>
      <c r="F40" s="37">
        <f t="shared" si="0"/>
        <v>0</v>
      </c>
      <c r="G40" s="37">
        <f t="shared" si="0"/>
        <v>0</v>
      </c>
      <c r="H40" s="37">
        <f t="shared" si="0"/>
        <v>0</v>
      </c>
      <c r="I40" s="9"/>
    </row>
    <row r="41" spans="2:9" ht="42" customHeight="1" x14ac:dyDescent="0.25">
      <c r="B41" s="156" t="s">
        <v>40</v>
      </c>
      <c r="C41" s="156"/>
      <c r="D41" s="156"/>
      <c r="E41" s="156"/>
      <c r="F41" s="156"/>
      <c r="G41" s="156"/>
      <c r="H41" s="156"/>
      <c r="I41" s="57"/>
    </row>
    <row r="42" spans="2:9" x14ac:dyDescent="0.25">
      <c r="B42" s="9"/>
      <c r="C42" s="9"/>
      <c r="D42" s="9"/>
      <c r="E42" s="9"/>
      <c r="F42" s="9"/>
      <c r="G42" s="9"/>
      <c r="H42" s="9"/>
      <c r="I42" s="9"/>
    </row>
  </sheetData>
  <sheetProtection formatCells="0" formatRows="0" insertRows="0" deleteRows="0" sort="0"/>
  <protectedRanges>
    <protectedRange sqref="B10:H39" name="Range2"/>
    <protectedRange sqref="G2" name="Range1"/>
  </protectedRanges>
  <mergeCells count="4">
    <mergeCell ref="G2:H2"/>
    <mergeCell ref="C8:H8"/>
    <mergeCell ref="B5:H5"/>
    <mergeCell ref="B41:H41"/>
  </mergeCells>
  <printOptions horizontalCentered="1"/>
  <pageMargins left="0" right="0" top="0.74" bottom="0.5" header="0" footer="0"/>
  <pageSetup scale="7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E22C9-C31D-4A0A-A244-D9B4383E0A79}">
  <sheetPr>
    <pageSetUpPr fitToPage="1"/>
  </sheetPr>
  <dimension ref="A1:P40"/>
  <sheetViews>
    <sheetView showGridLines="0" zoomScale="64" zoomScaleNormal="100" zoomScalePageLayoutView="85" workbookViewId="0">
      <selection activeCell="B5" sqref="B5:N5"/>
    </sheetView>
  </sheetViews>
  <sheetFormatPr defaultColWidth="8.88671875" defaultRowHeight="13.2" x14ac:dyDescent="0.25"/>
  <cols>
    <col min="1" max="1" width="5.33203125" style="11" customWidth="1"/>
    <col min="2" max="2" width="29.109375" style="11" customWidth="1"/>
    <col min="3" max="14" width="12.5546875" style="11" customWidth="1"/>
    <col min="15" max="15" width="8.88671875" style="11"/>
    <col min="16" max="16" width="9.5546875" style="11" bestFit="1" customWidth="1"/>
    <col min="17" max="16384" width="8.88671875" style="11"/>
  </cols>
  <sheetData>
    <row r="1" spans="1:16" ht="15.6" x14ac:dyDescent="0.3">
      <c r="A1" s="2" t="str">
        <f>'2. Cost Summary'!A1</f>
        <v>State of Indiana, RFP #26-84315</v>
      </c>
      <c r="B1" s="9"/>
      <c r="C1" s="9"/>
      <c r="D1" s="9"/>
      <c r="E1" s="9"/>
      <c r="F1" s="9"/>
      <c r="G1" s="9"/>
      <c r="H1" s="9"/>
      <c r="I1" s="9"/>
      <c r="J1" s="9"/>
      <c r="K1" s="9"/>
      <c r="L1" s="9"/>
      <c r="M1" s="9"/>
      <c r="N1" s="9"/>
      <c r="O1" s="9"/>
      <c r="P1" s="9"/>
    </row>
    <row r="2" spans="1:16" ht="15" customHeight="1" x14ac:dyDescent="0.3">
      <c r="A2" s="2" t="str">
        <f>'2. Cost Summary'!A2</f>
        <v>Attachment D - Cost Proposal</v>
      </c>
      <c r="B2" s="9"/>
      <c r="C2" s="9"/>
      <c r="D2" s="9"/>
      <c r="E2" s="9"/>
      <c r="F2" s="9"/>
      <c r="G2" s="9"/>
      <c r="H2" s="9"/>
      <c r="I2" s="9"/>
      <c r="J2" s="9"/>
      <c r="K2" s="9"/>
      <c r="L2" s="18" t="s">
        <v>3</v>
      </c>
      <c r="M2" s="151" t="str">
        <f>'2. Cost Summary'!K2</f>
        <v>&lt;INSERT NAME&gt;</v>
      </c>
      <c r="N2" s="152"/>
      <c r="O2" s="9"/>
      <c r="P2" s="9"/>
    </row>
    <row r="3" spans="1:16" ht="15.75" customHeight="1" x14ac:dyDescent="0.25">
      <c r="A3" s="5" t="s">
        <v>17</v>
      </c>
      <c r="B3" s="9"/>
      <c r="C3" s="9"/>
      <c r="D3" s="9"/>
      <c r="E3" s="158"/>
      <c r="F3" s="158"/>
      <c r="G3" s="9"/>
      <c r="H3" s="9"/>
      <c r="I3" s="9"/>
      <c r="J3" s="9"/>
      <c r="K3" s="9"/>
      <c r="L3" s="9"/>
      <c r="M3" s="9"/>
      <c r="N3" s="9"/>
      <c r="O3" s="9"/>
      <c r="P3" s="9"/>
    </row>
    <row r="4" spans="1:16" s="13" customFormat="1" ht="15" customHeight="1" x14ac:dyDescent="0.3">
      <c r="A4" s="12"/>
      <c r="B4" s="7"/>
      <c r="C4" s="7"/>
      <c r="D4" s="7"/>
      <c r="E4" s="7"/>
      <c r="F4" s="14"/>
      <c r="G4" s="15"/>
      <c r="H4" s="7"/>
      <c r="I4" s="7"/>
      <c r="J4" s="7"/>
      <c r="K4" s="81"/>
      <c r="L4" s="7"/>
      <c r="M4" s="7"/>
      <c r="N4" s="7"/>
      <c r="O4" s="7"/>
      <c r="P4" s="7"/>
    </row>
    <row r="5" spans="1:16" s="13" customFormat="1" ht="33" customHeight="1" x14ac:dyDescent="0.25">
      <c r="A5" s="12"/>
      <c r="B5" s="155" t="s">
        <v>41</v>
      </c>
      <c r="C5" s="155"/>
      <c r="D5" s="155"/>
      <c r="E5" s="155"/>
      <c r="F5" s="155"/>
      <c r="G5" s="155"/>
      <c r="H5" s="155"/>
      <c r="I5" s="155"/>
      <c r="J5" s="155"/>
      <c r="K5" s="155"/>
      <c r="L5" s="155"/>
      <c r="M5" s="155"/>
      <c r="N5" s="155"/>
      <c r="O5" s="7"/>
      <c r="P5" s="57"/>
    </row>
    <row r="6" spans="1:16" x14ac:dyDescent="0.25">
      <c r="A6" s="9"/>
      <c r="B6" s="9"/>
      <c r="C6" s="9"/>
      <c r="D6" s="9"/>
      <c r="E6" s="9"/>
      <c r="F6" s="9"/>
      <c r="G6" s="9"/>
      <c r="H6" s="9"/>
      <c r="I6" s="57"/>
      <c r="J6" s="57"/>
      <c r="K6" s="57"/>
      <c r="L6" s="57"/>
      <c r="M6" s="9"/>
      <c r="N6" s="9"/>
      <c r="O6" s="9"/>
      <c r="P6" s="9"/>
    </row>
    <row r="7" spans="1:16" x14ac:dyDescent="0.25">
      <c r="A7" s="9"/>
      <c r="B7" s="9"/>
      <c r="C7" s="9"/>
      <c r="D7" s="9"/>
      <c r="E7" s="9"/>
      <c r="F7" s="9"/>
      <c r="G7" s="9"/>
      <c r="H7" s="9"/>
      <c r="I7" s="71"/>
      <c r="J7" s="57"/>
      <c r="K7" s="57"/>
      <c r="L7" s="57"/>
      <c r="M7" s="9"/>
      <c r="N7" s="9"/>
      <c r="O7" s="9"/>
      <c r="P7" s="9"/>
    </row>
    <row r="8" spans="1:16" ht="15.6" x14ac:dyDescent="0.3">
      <c r="A8" s="9"/>
      <c r="B8" s="27" t="s">
        <v>42</v>
      </c>
      <c r="C8" s="9"/>
      <c r="D8" s="9"/>
      <c r="E8" s="9"/>
      <c r="F8" s="9"/>
      <c r="G8" s="9"/>
      <c r="H8" s="9"/>
      <c r="I8" s="66"/>
      <c r="J8" s="57"/>
      <c r="K8" s="57"/>
      <c r="L8" s="57"/>
      <c r="M8" s="9"/>
      <c r="N8" s="9"/>
      <c r="O8" s="9"/>
      <c r="P8" s="9"/>
    </row>
    <row r="9" spans="1:16" ht="17.399999999999999" customHeight="1" x14ac:dyDescent="0.25">
      <c r="A9" s="9"/>
      <c r="B9" s="159" t="s">
        <v>43</v>
      </c>
      <c r="C9" s="161" t="s">
        <v>106</v>
      </c>
      <c r="D9" s="161"/>
      <c r="E9" s="161"/>
      <c r="F9" s="161"/>
      <c r="G9" s="161"/>
      <c r="H9" s="161"/>
      <c r="I9" s="157" t="s">
        <v>44</v>
      </c>
      <c r="J9" s="153"/>
      <c r="K9" s="153"/>
      <c r="L9" s="153"/>
      <c r="M9" s="153"/>
      <c r="N9" s="153"/>
      <c r="O9" s="9"/>
      <c r="P9" s="9"/>
    </row>
    <row r="10" spans="1:16" ht="17.399999999999999" customHeight="1" x14ac:dyDescent="0.25">
      <c r="A10" s="9"/>
      <c r="B10" s="160"/>
      <c r="C10" s="134" t="s">
        <v>45</v>
      </c>
      <c r="D10" s="134" t="s">
        <v>46</v>
      </c>
      <c r="E10" s="134" t="s">
        <v>47</v>
      </c>
      <c r="F10" s="134" t="s">
        <v>48</v>
      </c>
      <c r="G10" s="134" t="s">
        <v>49</v>
      </c>
      <c r="H10" s="134" t="s">
        <v>50</v>
      </c>
      <c r="I10" s="134" t="s">
        <v>45</v>
      </c>
      <c r="J10" s="134" t="s">
        <v>46</v>
      </c>
      <c r="K10" s="134" t="s">
        <v>47</v>
      </c>
      <c r="L10" s="134" t="s">
        <v>48</v>
      </c>
      <c r="M10" s="134" t="s">
        <v>49</v>
      </c>
      <c r="N10" s="134" t="s">
        <v>50</v>
      </c>
      <c r="O10" s="9"/>
      <c r="P10" s="111"/>
    </row>
    <row r="11" spans="1:16" x14ac:dyDescent="0.25">
      <c r="A11" s="9"/>
      <c r="B11" s="42" t="str">
        <f>'3. Staff Rates'!B10</f>
        <v>Project Lead</v>
      </c>
      <c r="C11" s="44"/>
      <c r="D11" s="44"/>
      <c r="E11" s="44"/>
      <c r="F11" s="44"/>
      <c r="G11" s="44"/>
      <c r="H11" s="44"/>
      <c r="I11" s="112">
        <f>'3. Staff Rates'!$C$10*'4. Transition'!C11*170</f>
        <v>0</v>
      </c>
      <c r="J11" s="112">
        <f>'3. Staff Rates'!$C$10*'4. Transition'!D11*170</f>
        <v>0</v>
      </c>
      <c r="K11" s="112">
        <f>'3. Staff Rates'!$C$10*'4. Transition'!E11*170</f>
        <v>0</v>
      </c>
      <c r="L11" s="112">
        <f>'3. Staff Rates'!$C$10*'4. Transition'!F11*170</f>
        <v>0</v>
      </c>
      <c r="M11" s="112">
        <f>'3. Staff Rates'!$C$10*'4. Transition'!G11*170</f>
        <v>0</v>
      </c>
      <c r="N11" s="112">
        <f>'3. Staff Rates'!$C$10*'4. Transition'!H11*170</f>
        <v>0</v>
      </c>
      <c r="O11" s="9"/>
      <c r="P11" s="9"/>
    </row>
    <row r="12" spans="1:16" x14ac:dyDescent="0.25">
      <c r="A12" s="9"/>
      <c r="B12" s="42" t="str">
        <f>'3. Staff Rates'!B11</f>
        <v>Systems Development Manager</v>
      </c>
      <c r="C12" s="44"/>
      <c r="D12" s="44"/>
      <c r="E12" s="44"/>
      <c r="F12" s="44"/>
      <c r="G12" s="44"/>
      <c r="H12" s="44"/>
      <c r="I12" s="112">
        <f>'3. Staff Rates'!$C$11*'4. Transition'!C12*170</f>
        <v>0</v>
      </c>
      <c r="J12" s="112">
        <f>'3. Staff Rates'!$C$11*'4. Transition'!D12*170</f>
        <v>0</v>
      </c>
      <c r="K12" s="112">
        <f>'3. Staff Rates'!$C$11*'4. Transition'!E12*170</f>
        <v>0</v>
      </c>
      <c r="L12" s="112">
        <f>'3. Staff Rates'!$C$11*'4. Transition'!F12*170</f>
        <v>0</v>
      </c>
      <c r="M12" s="112">
        <f>'3. Staff Rates'!$C$11*'4. Transition'!G12*170</f>
        <v>0</v>
      </c>
      <c r="N12" s="112">
        <f>'3. Staff Rates'!$C$11*'4. Transition'!H12*170</f>
        <v>0</v>
      </c>
      <c r="O12" s="9"/>
      <c r="P12" s="9"/>
    </row>
    <row r="13" spans="1:16" x14ac:dyDescent="0.25">
      <c r="A13" s="9"/>
      <c r="B13" s="42" t="str">
        <f>'3. Staff Rates'!B12</f>
        <v>Database Administrator</v>
      </c>
      <c r="C13" s="44"/>
      <c r="D13" s="44"/>
      <c r="E13" s="44"/>
      <c r="F13" s="44"/>
      <c r="G13" s="44"/>
      <c r="H13" s="44"/>
      <c r="I13" s="112">
        <f>'3. Staff Rates'!$C$12*'4. Transition'!C13*170</f>
        <v>0</v>
      </c>
      <c r="J13" s="112">
        <f>'3. Staff Rates'!$C$12*'4. Transition'!D13*170</f>
        <v>0</v>
      </c>
      <c r="K13" s="112">
        <f>'3. Staff Rates'!$C$12*'4. Transition'!E13*170</f>
        <v>0</v>
      </c>
      <c r="L13" s="112">
        <f>'3. Staff Rates'!$C$12*'4. Transition'!F13*170</f>
        <v>0</v>
      </c>
      <c r="M13" s="112">
        <f>'3. Staff Rates'!$C$12*'4. Transition'!G13*170</f>
        <v>0</v>
      </c>
      <c r="N13" s="112">
        <f>'3. Staff Rates'!$C$12*'4. Transition'!H13*170</f>
        <v>0</v>
      </c>
      <c r="O13" s="9"/>
      <c r="P13" s="9"/>
    </row>
    <row r="14" spans="1:16" x14ac:dyDescent="0.25">
      <c r="A14" s="9"/>
      <c r="B14" s="42" t="str">
        <f>'3. Staff Rates'!B13</f>
        <v>Quality Assurance Specialist</v>
      </c>
      <c r="C14" s="44"/>
      <c r="D14" s="44"/>
      <c r="E14" s="44"/>
      <c r="F14" s="44"/>
      <c r="G14" s="44"/>
      <c r="H14" s="44"/>
      <c r="I14" s="112">
        <f>'3. Staff Rates'!$C$13*'4. Transition'!C14*170</f>
        <v>0</v>
      </c>
      <c r="J14" s="112">
        <f>'3. Staff Rates'!$C$13*'4. Transition'!D14*170</f>
        <v>0</v>
      </c>
      <c r="K14" s="112">
        <f>'3. Staff Rates'!$C$13*'4. Transition'!E14*170</f>
        <v>0</v>
      </c>
      <c r="L14" s="112">
        <f>'3. Staff Rates'!$C$13*'4. Transition'!F14*170</f>
        <v>0</v>
      </c>
      <c r="M14" s="112">
        <f>'3. Staff Rates'!$C$13*'4. Transition'!G14*170</f>
        <v>0</v>
      </c>
      <c r="N14" s="112">
        <f>'3. Staff Rates'!$C$13*'4. Transition'!H14*170</f>
        <v>0</v>
      </c>
      <c r="O14" s="9"/>
      <c r="P14" s="9"/>
    </row>
    <row r="15" spans="1:16" x14ac:dyDescent="0.25">
      <c r="A15" s="9"/>
      <c r="B15" s="62" t="str">
        <f>'3. Staff Rates'!B14</f>
        <v>Help Desk Manager</v>
      </c>
      <c r="C15" s="44"/>
      <c r="D15" s="44"/>
      <c r="E15" s="44"/>
      <c r="F15" s="44"/>
      <c r="G15" s="44"/>
      <c r="H15" s="44"/>
      <c r="I15" s="112">
        <f>'3. Staff Rates'!$C$14*'4. Transition'!C15*170</f>
        <v>0</v>
      </c>
      <c r="J15" s="112">
        <f>'3. Staff Rates'!$C$14*'4. Transition'!D15*170</f>
        <v>0</v>
      </c>
      <c r="K15" s="112">
        <f>'3. Staff Rates'!$C$14*'4. Transition'!E15*170</f>
        <v>0</v>
      </c>
      <c r="L15" s="112">
        <f>'3. Staff Rates'!$C$14*'4. Transition'!F15*170</f>
        <v>0</v>
      </c>
      <c r="M15" s="112">
        <f>'3. Staff Rates'!$C$14*'4. Transition'!G15*170</f>
        <v>0</v>
      </c>
      <c r="N15" s="112">
        <f>'3. Staff Rates'!$C$14*'4. Transition'!H15*170</f>
        <v>0</v>
      </c>
      <c r="O15" s="9"/>
      <c r="P15" s="9"/>
    </row>
    <row r="16" spans="1:16" x14ac:dyDescent="0.25">
      <c r="A16" s="9"/>
      <c r="B16" s="62" t="str">
        <f>'3. Staff Rates'!B15</f>
        <v>Turnover Manager*</v>
      </c>
      <c r="C16" s="96"/>
      <c r="D16" s="96"/>
      <c r="E16" s="96"/>
      <c r="F16" s="96"/>
      <c r="G16" s="96"/>
      <c r="H16" s="96"/>
      <c r="I16" s="113"/>
      <c r="J16" s="113"/>
      <c r="K16" s="113"/>
      <c r="L16" s="113"/>
      <c r="M16" s="113"/>
      <c r="N16" s="113"/>
      <c r="O16" s="9"/>
      <c r="P16" s="9"/>
    </row>
    <row r="17" spans="2:14" x14ac:dyDescent="0.25">
      <c r="B17" s="62">
        <f>'3. Staff Rates'!B16</f>
        <v>0</v>
      </c>
      <c r="C17" s="44"/>
      <c r="D17" s="44"/>
      <c r="E17" s="44"/>
      <c r="F17" s="44"/>
      <c r="G17" s="44"/>
      <c r="H17" s="44"/>
      <c r="I17" s="112">
        <f>'3. Staff Rates'!$C$16*'4. Transition'!C17*170</f>
        <v>0</v>
      </c>
      <c r="J17" s="112">
        <f>'3. Staff Rates'!$C$16*'4. Transition'!D17*170</f>
        <v>0</v>
      </c>
      <c r="K17" s="112">
        <f>'3. Staff Rates'!$C$16*'4. Transition'!E17*170</f>
        <v>0</v>
      </c>
      <c r="L17" s="112">
        <f>'3. Staff Rates'!$C$16*'4. Transition'!F17*170</f>
        <v>0</v>
      </c>
      <c r="M17" s="112">
        <f>'3. Staff Rates'!$C$16*'4. Transition'!G17*170</f>
        <v>0</v>
      </c>
      <c r="N17" s="112">
        <f>'3. Staff Rates'!$C$16*'4. Transition'!H17*170</f>
        <v>0</v>
      </c>
    </row>
    <row r="18" spans="2:14" x14ac:dyDescent="0.25">
      <c r="B18" s="62">
        <f>'3. Staff Rates'!B17</f>
        <v>0</v>
      </c>
      <c r="C18" s="44"/>
      <c r="D18" s="44"/>
      <c r="E18" s="44"/>
      <c r="F18" s="44"/>
      <c r="G18" s="44"/>
      <c r="H18" s="44"/>
      <c r="I18" s="112">
        <f>'3. Staff Rates'!$C$17*'4. Transition'!C18*170</f>
        <v>0</v>
      </c>
      <c r="J18" s="112">
        <f>'3. Staff Rates'!$C$17*'4. Transition'!D18*170</f>
        <v>0</v>
      </c>
      <c r="K18" s="112">
        <f>'3. Staff Rates'!$C$17*'4. Transition'!E18*170</f>
        <v>0</v>
      </c>
      <c r="L18" s="112">
        <f>'3. Staff Rates'!$C$17*'4. Transition'!F18*170</f>
        <v>0</v>
      </c>
      <c r="M18" s="112">
        <f>'3. Staff Rates'!$C$17*'4. Transition'!G18*170</f>
        <v>0</v>
      </c>
      <c r="N18" s="112">
        <f>'3. Staff Rates'!$C$17*'4. Transition'!H18*170</f>
        <v>0</v>
      </c>
    </row>
    <row r="19" spans="2:14" x14ac:dyDescent="0.25">
      <c r="B19" s="62">
        <f>'3. Staff Rates'!B18</f>
        <v>0</v>
      </c>
      <c r="C19" s="44"/>
      <c r="D19" s="44"/>
      <c r="E19" s="44"/>
      <c r="F19" s="44"/>
      <c r="G19" s="44"/>
      <c r="H19" s="44"/>
      <c r="I19" s="112">
        <f>'3. Staff Rates'!$C$18*'4. Transition'!C19*170</f>
        <v>0</v>
      </c>
      <c r="J19" s="112">
        <f>'3. Staff Rates'!$C$18*'4. Transition'!D19*170</f>
        <v>0</v>
      </c>
      <c r="K19" s="112">
        <f>'3. Staff Rates'!$C$18*'4. Transition'!E19*170</f>
        <v>0</v>
      </c>
      <c r="L19" s="112">
        <f>'3. Staff Rates'!$C$18*'4. Transition'!F19*170</f>
        <v>0</v>
      </c>
      <c r="M19" s="112">
        <f>'3. Staff Rates'!$C$18*'4. Transition'!G19*170</f>
        <v>0</v>
      </c>
      <c r="N19" s="112">
        <f>'3. Staff Rates'!$C$18*'4. Transition'!H19*170</f>
        <v>0</v>
      </c>
    </row>
    <row r="20" spans="2:14" x14ac:dyDescent="0.25">
      <c r="B20" s="62">
        <f>'3. Staff Rates'!B19</f>
        <v>0</v>
      </c>
      <c r="C20" s="44"/>
      <c r="D20" s="44"/>
      <c r="E20" s="44"/>
      <c r="F20" s="44"/>
      <c r="G20" s="44"/>
      <c r="H20" s="44"/>
      <c r="I20" s="112">
        <f>'3. Staff Rates'!$C$19*'4. Transition'!C20*170</f>
        <v>0</v>
      </c>
      <c r="J20" s="112">
        <f>'3. Staff Rates'!$C$19*'4. Transition'!D20*170</f>
        <v>0</v>
      </c>
      <c r="K20" s="112">
        <f>'3. Staff Rates'!$C$19*'4. Transition'!E20*170</f>
        <v>0</v>
      </c>
      <c r="L20" s="112">
        <f>'3. Staff Rates'!$C$19*'4. Transition'!F20*170</f>
        <v>0</v>
      </c>
      <c r="M20" s="112">
        <f>'3. Staff Rates'!$C$19*'4. Transition'!G20*170</f>
        <v>0</v>
      </c>
      <c r="N20" s="112">
        <f>'3. Staff Rates'!$C$19*'4. Transition'!H20*170</f>
        <v>0</v>
      </c>
    </row>
    <row r="21" spans="2:14" x14ac:dyDescent="0.25">
      <c r="B21" s="62">
        <f>'3. Staff Rates'!B20</f>
        <v>0</v>
      </c>
      <c r="C21" s="44"/>
      <c r="D21" s="44"/>
      <c r="E21" s="44"/>
      <c r="F21" s="44"/>
      <c r="G21" s="44"/>
      <c r="H21" s="44"/>
      <c r="I21" s="112">
        <f>'3. Staff Rates'!$C$20*'4. Transition'!C21*170</f>
        <v>0</v>
      </c>
      <c r="J21" s="112">
        <f>'3. Staff Rates'!$C$20*'4. Transition'!D21*170</f>
        <v>0</v>
      </c>
      <c r="K21" s="112">
        <f>'3. Staff Rates'!$C$20*'4. Transition'!E21*170</f>
        <v>0</v>
      </c>
      <c r="L21" s="112">
        <f>'3. Staff Rates'!$C$20*'4. Transition'!F21*170</f>
        <v>0</v>
      </c>
      <c r="M21" s="112">
        <f>'3. Staff Rates'!$C$20*'4. Transition'!G21*170</f>
        <v>0</v>
      </c>
      <c r="N21" s="112">
        <f>'3. Staff Rates'!$C$20*'4. Transition'!H21*170</f>
        <v>0</v>
      </c>
    </row>
    <row r="22" spans="2:14" x14ac:dyDescent="0.25">
      <c r="B22" s="62">
        <f>'3. Staff Rates'!B21</f>
        <v>0</v>
      </c>
      <c r="C22" s="44"/>
      <c r="D22" s="44"/>
      <c r="E22" s="44"/>
      <c r="F22" s="44"/>
      <c r="G22" s="44"/>
      <c r="H22" s="44"/>
      <c r="I22" s="112">
        <f>'3. Staff Rates'!$C$21*'4. Transition'!C22*170</f>
        <v>0</v>
      </c>
      <c r="J22" s="112">
        <f>'3. Staff Rates'!$C$21*'4. Transition'!D22*170</f>
        <v>0</v>
      </c>
      <c r="K22" s="112">
        <f>'3. Staff Rates'!$C$21*'4. Transition'!E22*170</f>
        <v>0</v>
      </c>
      <c r="L22" s="112">
        <f>'3. Staff Rates'!$C$21*'4. Transition'!F22*170</f>
        <v>0</v>
      </c>
      <c r="M22" s="112">
        <f>'3. Staff Rates'!$C$21*'4. Transition'!G22*170</f>
        <v>0</v>
      </c>
      <c r="N22" s="112">
        <f>'3. Staff Rates'!$C$21*'4. Transition'!H22*170</f>
        <v>0</v>
      </c>
    </row>
    <row r="23" spans="2:14" x14ac:dyDescent="0.25">
      <c r="B23" s="62">
        <f>'3. Staff Rates'!B22</f>
        <v>0</v>
      </c>
      <c r="C23" s="44"/>
      <c r="D23" s="44"/>
      <c r="E23" s="44"/>
      <c r="F23" s="44"/>
      <c r="G23" s="44"/>
      <c r="H23" s="44"/>
      <c r="I23" s="112">
        <f>'3. Staff Rates'!$C$22*'4. Transition'!C23*170</f>
        <v>0</v>
      </c>
      <c r="J23" s="112">
        <f>'3. Staff Rates'!$C$22*'4. Transition'!D23*170</f>
        <v>0</v>
      </c>
      <c r="K23" s="112">
        <f>'3. Staff Rates'!$C$22*'4. Transition'!E23*170</f>
        <v>0</v>
      </c>
      <c r="L23" s="112">
        <f>'3. Staff Rates'!$C$22*'4. Transition'!F23*170</f>
        <v>0</v>
      </c>
      <c r="M23" s="112">
        <f>'3. Staff Rates'!$C$22*'4. Transition'!G23*170</f>
        <v>0</v>
      </c>
      <c r="N23" s="112">
        <f>'3. Staff Rates'!$C$22*'4. Transition'!H23*170</f>
        <v>0</v>
      </c>
    </row>
    <row r="24" spans="2:14" x14ac:dyDescent="0.25">
      <c r="B24" s="62">
        <f>'3. Staff Rates'!B23</f>
        <v>0</v>
      </c>
      <c r="C24" s="44"/>
      <c r="D24" s="44"/>
      <c r="E24" s="44"/>
      <c r="F24" s="44"/>
      <c r="G24" s="44"/>
      <c r="H24" s="44"/>
      <c r="I24" s="112">
        <f>'3. Staff Rates'!$C$23*'4. Transition'!C24*170</f>
        <v>0</v>
      </c>
      <c r="J24" s="112">
        <f>'3. Staff Rates'!$C$23*'4. Transition'!D24*170</f>
        <v>0</v>
      </c>
      <c r="K24" s="112">
        <f>'3. Staff Rates'!$C$23*'4. Transition'!E24*170</f>
        <v>0</v>
      </c>
      <c r="L24" s="112">
        <f>'3. Staff Rates'!$C$23*'4. Transition'!F24*170</f>
        <v>0</v>
      </c>
      <c r="M24" s="112">
        <f>'3. Staff Rates'!$C$23*'4. Transition'!G24*170</f>
        <v>0</v>
      </c>
      <c r="N24" s="112">
        <f>'3. Staff Rates'!$C$23*'4. Transition'!H24*170</f>
        <v>0</v>
      </c>
    </row>
    <row r="25" spans="2:14" x14ac:dyDescent="0.25">
      <c r="B25" s="62">
        <f>'3. Staff Rates'!B24</f>
        <v>0</v>
      </c>
      <c r="C25" s="44"/>
      <c r="D25" s="44"/>
      <c r="E25" s="44"/>
      <c r="F25" s="44"/>
      <c r="G25" s="44"/>
      <c r="H25" s="44"/>
      <c r="I25" s="112">
        <f>'3. Staff Rates'!$C$24*'4. Transition'!C25*170</f>
        <v>0</v>
      </c>
      <c r="J25" s="112">
        <f>'3. Staff Rates'!$C$24*'4. Transition'!D25*170</f>
        <v>0</v>
      </c>
      <c r="K25" s="112">
        <f>'3. Staff Rates'!$C$24*'4. Transition'!E25*170</f>
        <v>0</v>
      </c>
      <c r="L25" s="112">
        <f>'3. Staff Rates'!$C$24*'4. Transition'!F25*170</f>
        <v>0</v>
      </c>
      <c r="M25" s="112">
        <f>'3. Staff Rates'!$C$24*'4. Transition'!G25*170</f>
        <v>0</v>
      </c>
      <c r="N25" s="112">
        <f>'3. Staff Rates'!$C$24*'4. Transition'!H25*170</f>
        <v>0</v>
      </c>
    </row>
    <row r="26" spans="2:14" x14ac:dyDescent="0.25">
      <c r="B26" s="62">
        <f>'3. Staff Rates'!B25</f>
        <v>0</v>
      </c>
      <c r="C26" s="44"/>
      <c r="D26" s="44"/>
      <c r="E26" s="44"/>
      <c r="F26" s="44"/>
      <c r="G26" s="44"/>
      <c r="H26" s="44"/>
      <c r="I26" s="112">
        <f>'3. Staff Rates'!$C$25*'4. Transition'!C26*170</f>
        <v>0</v>
      </c>
      <c r="J26" s="112">
        <f>'3. Staff Rates'!$C$25*'4. Transition'!D26*170</f>
        <v>0</v>
      </c>
      <c r="K26" s="112">
        <f>'3. Staff Rates'!$C$25*'4. Transition'!E26*170</f>
        <v>0</v>
      </c>
      <c r="L26" s="112">
        <f>'3. Staff Rates'!$C$25*'4. Transition'!F26*170</f>
        <v>0</v>
      </c>
      <c r="M26" s="112">
        <f>'3. Staff Rates'!$C$25*'4. Transition'!G26*170</f>
        <v>0</v>
      </c>
      <c r="N26" s="112">
        <f>'3. Staff Rates'!$C$25*'4. Transition'!H26*170</f>
        <v>0</v>
      </c>
    </row>
    <row r="27" spans="2:14" x14ac:dyDescent="0.25">
      <c r="B27" s="62">
        <f>'3. Staff Rates'!B26</f>
        <v>0</v>
      </c>
      <c r="C27" s="44"/>
      <c r="D27" s="44"/>
      <c r="E27" s="44"/>
      <c r="F27" s="44"/>
      <c r="G27" s="44"/>
      <c r="H27" s="44"/>
      <c r="I27" s="112">
        <f>'3. Staff Rates'!$C$26*'4. Transition'!C27*170</f>
        <v>0</v>
      </c>
      <c r="J27" s="112">
        <f>'3. Staff Rates'!$C$26*'4. Transition'!D27*170</f>
        <v>0</v>
      </c>
      <c r="K27" s="112">
        <f>'3. Staff Rates'!$C$26*'4. Transition'!E27*170</f>
        <v>0</v>
      </c>
      <c r="L27" s="112">
        <f>'3. Staff Rates'!$C$26*'4. Transition'!F27*170</f>
        <v>0</v>
      </c>
      <c r="M27" s="112">
        <f>'3. Staff Rates'!$C$26*'4. Transition'!G27*170</f>
        <v>0</v>
      </c>
      <c r="N27" s="112">
        <f>'3. Staff Rates'!$C$26*'4. Transition'!H27*170</f>
        <v>0</v>
      </c>
    </row>
    <row r="28" spans="2:14" x14ac:dyDescent="0.25">
      <c r="B28" s="62">
        <f>'3. Staff Rates'!B27</f>
        <v>0</v>
      </c>
      <c r="C28" s="44"/>
      <c r="D28" s="44"/>
      <c r="E28" s="44"/>
      <c r="F28" s="44"/>
      <c r="G28" s="44"/>
      <c r="H28" s="44"/>
      <c r="I28" s="112">
        <f>'3. Staff Rates'!$C$27*'4. Transition'!C28*170</f>
        <v>0</v>
      </c>
      <c r="J28" s="112">
        <f>'3. Staff Rates'!$C$27*'4. Transition'!D28*170</f>
        <v>0</v>
      </c>
      <c r="K28" s="112">
        <f>'3. Staff Rates'!$C$27*'4. Transition'!E28*170</f>
        <v>0</v>
      </c>
      <c r="L28" s="112">
        <f>'3. Staff Rates'!$C$27*'4. Transition'!F28*170</f>
        <v>0</v>
      </c>
      <c r="M28" s="112">
        <f>'3. Staff Rates'!$C$27*'4. Transition'!G28*170</f>
        <v>0</v>
      </c>
      <c r="N28" s="112">
        <f>'3. Staff Rates'!$C$27*'4. Transition'!H28*170</f>
        <v>0</v>
      </c>
    </row>
    <row r="29" spans="2:14" x14ac:dyDescent="0.25">
      <c r="B29" s="62">
        <f>'3. Staff Rates'!B28</f>
        <v>0</v>
      </c>
      <c r="C29" s="44"/>
      <c r="D29" s="44"/>
      <c r="E29" s="44"/>
      <c r="F29" s="44"/>
      <c r="G29" s="44"/>
      <c r="H29" s="44"/>
      <c r="I29" s="112">
        <f>'3. Staff Rates'!$C$28*'4. Transition'!C29*170</f>
        <v>0</v>
      </c>
      <c r="J29" s="112">
        <f>'3. Staff Rates'!$C$28*'4. Transition'!D29*170</f>
        <v>0</v>
      </c>
      <c r="K29" s="112">
        <f>'3. Staff Rates'!$C$28*'4. Transition'!E29*170</f>
        <v>0</v>
      </c>
      <c r="L29" s="112">
        <f>'3. Staff Rates'!$C$28*'4. Transition'!F29*170</f>
        <v>0</v>
      </c>
      <c r="M29" s="112">
        <f>'3. Staff Rates'!$C$28*'4. Transition'!G29*170</f>
        <v>0</v>
      </c>
      <c r="N29" s="112">
        <f>'3. Staff Rates'!$C$28*'4. Transition'!H29*170</f>
        <v>0</v>
      </c>
    </row>
    <row r="30" spans="2:14" x14ac:dyDescent="0.25">
      <c r="B30" s="62">
        <f>'3. Staff Rates'!B29</f>
        <v>0</v>
      </c>
      <c r="C30" s="44"/>
      <c r="D30" s="44"/>
      <c r="E30" s="44"/>
      <c r="F30" s="44"/>
      <c r="G30" s="44"/>
      <c r="H30" s="44"/>
      <c r="I30" s="112">
        <f>'3. Staff Rates'!$C$29*'4. Transition'!C30*170</f>
        <v>0</v>
      </c>
      <c r="J30" s="112">
        <f>'3. Staff Rates'!$C$29*'4. Transition'!D30*170</f>
        <v>0</v>
      </c>
      <c r="K30" s="112">
        <f>'3. Staff Rates'!$C$29*'4. Transition'!E30*170</f>
        <v>0</v>
      </c>
      <c r="L30" s="112">
        <f>'3. Staff Rates'!$C$29*'4. Transition'!F30*170</f>
        <v>0</v>
      </c>
      <c r="M30" s="112">
        <f>'3. Staff Rates'!$C$29*'4. Transition'!G30*170</f>
        <v>0</v>
      </c>
      <c r="N30" s="112">
        <f>'3. Staff Rates'!$C$29*'4. Transition'!H30*170</f>
        <v>0</v>
      </c>
    </row>
    <row r="31" spans="2:14" x14ac:dyDescent="0.25">
      <c r="B31" s="62">
        <f>'3. Staff Rates'!B30</f>
        <v>0</v>
      </c>
      <c r="C31" s="44"/>
      <c r="D31" s="44"/>
      <c r="E31" s="44"/>
      <c r="F31" s="44"/>
      <c r="G31" s="44"/>
      <c r="H31" s="44"/>
      <c r="I31" s="112">
        <f>'3. Staff Rates'!$C$30*'4. Transition'!C31*170</f>
        <v>0</v>
      </c>
      <c r="J31" s="112">
        <f>'3. Staff Rates'!$C$30*'4. Transition'!D31*170</f>
        <v>0</v>
      </c>
      <c r="K31" s="112">
        <f>'3. Staff Rates'!$C$30*'4. Transition'!E31*170</f>
        <v>0</v>
      </c>
      <c r="L31" s="112">
        <f>'3. Staff Rates'!$C$30*'4. Transition'!F31*170</f>
        <v>0</v>
      </c>
      <c r="M31" s="112">
        <f>'3. Staff Rates'!$C$30*'4. Transition'!G31*170</f>
        <v>0</v>
      </c>
      <c r="N31" s="112">
        <f>'3. Staff Rates'!$C$30*'4. Transition'!H31*170</f>
        <v>0</v>
      </c>
    </row>
    <row r="32" spans="2:14" x14ac:dyDescent="0.25">
      <c r="B32" s="62">
        <f>'3. Staff Rates'!B31</f>
        <v>0</v>
      </c>
      <c r="C32" s="44"/>
      <c r="D32" s="44"/>
      <c r="E32" s="44"/>
      <c r="F32" s="44"/>
      <c r="G32" s="44"/>
      <c r="H32" s="44"/>
      <c r="I32" s="112">
        <f>'3. Staff Rates'!$C$31*'4. Transition'!C32*170</f>
        <v>0</v>
      </c>
      <c r="J32" s="112">
        <f>'3. Staff Rates'!$C$31*'4. Transition'!D32*170</f>
        <v>0</v>
      </c>
      <c r="K32" s="112">
        <f>'3. Staff Rates'!$C$31*'4. Transition'!E32*170</f>
        <v>0</v>
      </c>
      <c r="L32" s="112">
        <f>'3. Staff Rates'!$C$31*'4. Transition'!F32*170</f>
        <v>0</v>
      </c>
      <c r="M32" s="112">
        <f>'3. Staff Rates'!$C$31*'4. Transition'!G32*170</f>
        <v>0</v>
      </c>
      <c r="N32" s="112">
        <f>'3. Staff Rates'!$C$31*'4. Transition'!H32*170</f>
        <v>0</v>
      </c>
    </row>
    <row r="33" spans="2:16" x14ac:dyDescent="0.25">
      <c r="B33" s="62">
        <f>'3. Staff Rates'!B32</f>
        <v>0</v>
      </c>
      <c r="C33" s="44"/>
      <c r="D33" s="44"/>
      <c r="E33" s="44"/>
      <c r="F33" s="44"/>
      <c r="G33" s="44"/>
      <c r="H33" s="44"/>
      <c r="I33" s="112">
        <f>'3. Staff Rates'!$C$32*'4. Transition'!C33*170</f>
        <v>0</v>
      </c>
      <c r="J33" s="112">
        <f>'3. Staff Rates'!$C$32*'4. Transition'!D33*170</f>
        <v>0</v>
      </c>
      <c r="K33" s="112">
        <f>'3. Staff Rates'!$C$32*'4. Transition'!E33*170</f>
        <v>0</v>
      </c>
      <c r="L33" s="112">
        <f>'3. Staff Rates'!$C$32*'4. Transition'!F33*170</f>
        <v>0</v>
      </c>
      <c r="M33" s="112">
        <f>'3. Staff Rates'!$C$32*'4. Transition'!G33*170</f>
        <v>0</v>
      </c>
      <c r="N33" s="112">
        <f>'3. Staff Rates'!$C$32*'4. Transition'!H33*170</f>
        <v>0</v>
      </c>
      <c r="O33" s="9"/>
      <c r="P33" s="9"/>
    </row>
    <row r="34" spans="2:16" x14ac:dyDescent="0.25">
      <c r="B34" s="62">
        <f>'3. Staff Rates'!B33</f>
        <v>0</v>
      </c>
      <c r="C34" s="44"/>
      <c r="D34" s="44"/>
      <c r="E34" s="44"/>
      <c r="F34" s="44"/>
      <c r="G34" s="44"/>
      <c r="H34" s="44"/>
      <c r="I34" s="112">
        <f>'3. Staff Rates'!$C$33*'4. Transition'!C34*170</f>
        <v>0</v>
      </c>
      <c r="J34" s="112">
        <f>'3. Staff Rates'!$C$33*'4. Transition'!D34*170</f>
        <v>0</v>
      </c>
      <c r="K34" s="112">
        <f>'3. Staff Rates'!$C$33*'4. Transition'!E34*170</f>
        <v>0</v>
      </c>
      <c r="L34" s="112">
        <f>'3. Staff Rates'!$C$33*'4. Transition'!F34*170</f>
        <v>0</v>
      </c>
      <c r="M34" s="112">
        <f>'3. Staff Rates'!$C$33*'4. Transition'!G34*170</f>
        <v>0</v>
      </c>
      <c r="N34" s="112">
        <f>'3. Staff Rates'!$C$33*'4. Transition'!H34*170</f>
        <v>0</v>
      </c>
      <c r="O34" s="9"/>
      <c r="P34" s="9"/>
    </row>
    <row r="35" spans="2:16" x14ac:dyDescent="0.25">
      <c r="B35" s="62">
        <f>'3. Staff Rates'!B34</f>
        <v>0</v>
      </c>
      <c r="C35" s="44"/>
      <c r="D35" s="44"/>
      <c r="E35" s="44"/>
      <c r="F35" s="44"/>
      <c r="G35" s="44"/>
      <c r="H35" s="44"/>
      <c r="I35" s="112">
        <f>'3. Staff Rates'!$C$34*'4. Transition'!C35*170</f>
        <v>0</v>
      </c>
      <c r="J35" s="112">
        <f>'3. Staff Rates'!$C$34*'4. Transition'!D35*170</f>
        <v>0</v>
      </c>
      <c r="K35" s="112">
        <f>'3. Staff Rates'!$C$34*'4. Transition'!E35*170</f>
        <v>0</v>
      </c>
      <c r="L35" s="112">
        <f>'3. Staff Rates'!$C$34*'4. Transition'!F35*170</f>
        <v>0</v>
      </c>
      <c r="M35" s="112">
        <f>'3. Staff Rates'!$C$34*'4. Transition'!G35*170</f>
        <v>0</v>
      </c>
      <c r="N35" s="112">
        <f>'3. Staff Rates'!$C$34*'4. Transition'!H35*170</f>
        <v>0</v>
      </c>
      <c r="O35" s="9"/>
      <c r="P35" s="9"/>
    </row>
    <row r="36" spans="2:16" x14ac:dyDescent="0.25">
      <c r="B36" s="62">
        <f>'3. Staff Rates'!B35</f>
        <v>0</v>
      </c>
      <c r="C36" s="44"/>
      <c r="D36" s="44"/>
      <c r="E36" s="44"/>
      <c r="F36" s="44"/>
      <c r="G36" s="44"/>
      <c r="H36" s="44"/>
      <c r="I36" s="112">
        <f>'3. Staff Rates'!$C$35*'4. Transition'!C36*170</f>
        <v>0</v>
      </c>
      <c r="J36" s="112">
        <f>'3. Staff Rates'!$C$35*'4. Transition'!D36*170</f>
        <v>0</v>
      </c>
      <c r="K36" s="112">
        <f>'3. Staff Rates'!$C$35*'4. Transition'!E36*170</f>
        <v>0</v>
      </c>
      <c r="L36" s="112">
        <f>'3. Staff Rates'!$C$35*'4. Transition'!F36*170</f>
        <v>0</v>
      </c>
      <c r="M36" s="112">
        <f>'3. Staff Rates'!$C$35*'4. Transition'!G36*170</f>
        <v>0</v>
      </c>
      <c r="N36" s="112">
        <f>'3. Staff Rates'!$C$35*'4. Transition'!H36*170</f>
        <v>0</v>
      </c>
      <c r="O36" s="9"/>
      <c r="P36" s="9"/>
    </row>
    <row r="37" spans="2:16" x14ac:dyDescent="0.25">
      <c r="B37" s="62">
        <f>'3. Staff Rates'!B36</f>
        <v>0</v>
      </c>
      <c r="C37" s="44"/>
      <c r="D37" s="44"/>
      <c r="E37" s="44"/>
      <c r="F37" s="44"/>
      <c r="G37" s="44"/>
      <c r="H37" s="44"/>
      <c r="I37" s="112">
        <f>'3. Staff Rates'!$C$36*'4. Transition'!C37*170</f>
        <v>0</v>
      </c>
      <c r="J37" s="112">
        <f>'3. Staff Rates'!$C$36*'4. Transition'!D37*170</f>
        <v>0</v>
      </c>
      <c r="K37" s="112">
        <f>'3. Staff Rates'!$C$36*'4. Transition'!E37*170</f>
        <v>0</v>
      </c>
      <c r="L37" s="112">
        <f>'3. Staff Rates'!$C$36*'4. Transition'!F37*170</f>
        <v>0</v>
      </c>
      <c r="M37" s="112">
        <f>'3. Staff Rates'!$C$36*'4. Transition'!G37*170</f>
        <v>0</v>
      </c>
      <c r="N37" s="112">
        <f>'3. Staff Rates'!$C$36*'4. Transition'!H37*170</f>
        <v>0</v>
      </c>
      <c r="O37" s="9"/>
      <c r="P37" s="9"/>
    </row>
    <row r="38" spans="2:16" x14ac:dyDescent="0.25">
      <c r="B38" s="22" t="s">
        <v>21</v>
      </c>
      <c r="C38" s="46">
        <f t="shared" ref="C38:N38" si="0">SUM(C11:C37)</f>
        <v>0</v>
      </c>
      <c r="D38" s="46">
        <f t="shared" si="0"/>
        <v>0</v>
      </c>
      <c r="E38" s="46">
        <f t="shared" si="0"/>
        <v>0</v>
      </c>
      <c r="F38" s="46">
        <f t="shared" si="0"/>
        <v>0</v>
      </c>
      <c r="G38" s="46">
        <f t="shared" si="0"/>
        <v>0</v>
      </c>
      <c r="H38" s="46">
        <f t="shared" si="0"/>
        <v>0</v>
      </c>
      <c r="I38" s="51">
        <f t="shared" si="0"/>
        <v>0</v>
      </c>
      <c r="J38" s="20">
        <f t="shared" si="0"/>
        <v>0</v>
      </c>
      <c r="K38" s="20">
        <f t="shared" si="0"/>
        <v>0</v>
      </c>
      <c r="L38" s="20">
        <f t="shared" si="0"/>
        <v>0</v>
      </c>
      <c r="M38" s="20">
        <f t="shared" si="0"/>
        <v>0</v>
      </c>
      <c r="N38" s="20">
        <f t="shared" si="0"/>
        <v>0</v>
      </c>
      <c r="O38" s="9"/>
      <c r="P38" s="9"/>
    </row>
    <row r="40" spans="2:16" x14ac:dyDescent="0.25">
      <c r="B40" s="9"/>
      <c r="C40" s="9"/>
      <c r="D40" s="9"/>
      <c r="E40" s="9"/>
      <c r="F40" s="9"/>
      <c r="G40" s="9"/>
      <c r="H40" s="9"/>
      <c r="I40" s="9"/>
      <c r="J40" s="9"/>
      <c r="K40" s="9"/>
      <c r="L40" s="18"/>
      <c r="M40" s="18" t="s">
        <v>51</v>
      </c>
      <c r="N40" s="98">
        <f>SUM(I38:N38)</f>
        <v>0</v>
      </c>
      <c r="O40" s="9"/>
      <c r="P40" s="97"/>
    </row>
  </sheetData>
  <sheetProtection formatCells="0" formatRows="0" insertRows="0" deleteRows="0" sort="0"/>
  <protectedRanges>
    <protectedRange sqref="D7:I8 B6:E6 I6 C7 K5 D9:H9 B7:B8" name="Range2"/>
    <protectedRange sqref="M2 N40" name="Range1"/>
    <protectedRange sqref="C16:H37" name="Range1_1"/>
  </protectedRanges>
  <mergeCells count="6">
    <mergeCell ref="I9:N9"/>
    <mergeCell ref="M2:N2"/>
    <mergeCell ref="E3:F3"/>
    <mergeCell ref="B9:B10"/>
    <mergeCell ref="C9:H9"/>
    <mergeCell ref="B5:N5"/>
  </mergeCells>
  <phoneticPr fontId="6" type="noConversion"/>
  <printOptions horizontalCentered="1"/>
  <pageMargins left="0" right="0" top="0.74" bottom="0.5" header="0" footer="0"/>
  <pageSetup scale="7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0A9A6-9800-419B-8604-DE4C78CACB91}">
  <sheetPr>
    <pageSetUpPr fitToPage="1"/>
  </sheetPr>
  <dimension ref="A1:R43"/>
  <sheetViews>
    <sheetView showGridLines="0" zoomScale="64" zoomScaleNormal="100" zoomScalePageLayoutView="85" workbookViewId="0">
      <selection activeCell="O9" sqref="O9"/>
    </sheetView>
  </sheetViews>
  <sheetFormatPr defaultColWidth="8.88671875" defaultRowHeight="13.2" x14ac:dyDescent="0.25"/>
  <cols>
    <col min="1" max="1" width="5.33203125" style="11" customWidth="1"/>
    <col min="2" max="2" width="33.44140625" style="11" customWidth="1"/>
    <col min="3" max="9" width="13.5546875" style="11" customWidth="1"/>
    <col min="10" max="10" width="5.88671875" style="11" customWidth="1"/>
    <col min="11" max="17" width="14.6640625" style="11" customWidth="1"/>
    <col min="18" max="18" width="11" style="11" customWidth="1"/>
    <col min="19" max="16384" width="8.88671875" style="11"/>
  </cols>
  <sheetData>
    <row r="1" spans="1:18" ht="15.6" x14ac:dyDescent="0.3">
      <c r="A1" s="2" t="str">
        <f>'2. Cost Summary'!A1</f>
        <v>State of Indiana, RFP #26-84315</v>
      </c>
      <c r="B1" s="9"/>
      <c r="C1" s="9"/>
      <c r="D1" s="9"/>
      <c r="E1" s="9"/>
      <c r="F1" s="9"/>
      <c r="G1" s="9"/>
      <c r="H1" s="9"/>
      <c r="I1" s="9"/>
      <c r="J1" s="9"/>
      <c r="K1" s="9"/>
      <c r="L1" s="9"/>
      <c r="M1" s="9"/>
      <c r="N1" s="9"/>
      <c r="O1" s="9"/>
      <c r="P1" s="9"/>
      <c r="Q1" s="9"/>
      <c r="R1" s="9"/>
    </row>
    <row r="2" spans="1:18" ht="15" customHeight="1" x14ac:dyDescent="0.3">
      <c r="A2" s="2" t="str">
        <f>'2. Cost Summary'!A2</f>
        <v>Attachment D - Cost Proposal</v>
      </c>
      <c r="B2" s="9"/>
      <c r="C2" s="9"/>
      <c r="D2" s="18"/>
      <c r="E2" s="9"/>
      <c r="F2" s="9"/>
      <c r="G2" s="18" t="s">
        <v>3</v>
      </c>
      <c r="H2" s="162" t="str">
        <f>'2. Cost Summary'!K2</f>
        <v>&lt;INSERT NAME&gt;</v>
      </c>
      <c r="I2" s="162"/>
      <c r="J2" s="9"/>
      <c r="K2" s="9"/>
      <c r="L2" s="9"/>
      <c r="M2" s="9"/>
      <c r="N2" s="9"/>
      <c r="O2" s="9"/>
      <c r="P2" s="9"/>
      <c r="Q2" s="9"/>
      <c r="R2" s="9"/>
    </row>
    <row r="3" spans="1:18" ht="18" customHeight="1" x14ac:dyDescent="0.25">
      <c r="A3" s="5" t="s">
        <v>52</v>
      </c>
      <c r="B3" s="9"/>
      <c r="C3" s="9"/>
      <c r="D3" s="9"/>
      <c r="E3" s="158"/>
      <c r="F3" s="158"/>
      <c r="G3" s="9"/>
      <c r="H3" s="9"/>
      <c r="I3" s="9"/>
      <c r="J3" s="9"/>
      <c r="K3" s="9"/>
      <c r="L3" s="9"/>
      <c r="M3" s="9"/>
      <c r="N3" s="9"/>
      <c r="O3" s="9"/>
      <c r="P3" s="9"/>
      <c r="Q3" s="9"/>
      <c r="R3" s="9"/>
    </row>
    <row r="4" spans="1:18" s="9" customFormat="1" ht="17.399999999999999" x14ac:dyDescent="0.3">
      <c r="A4" s="12"/>
      <c r="B4" s="7"/>
      <c r="C4" s="7"/>
      <c r="D4" s="7"/>
      <c r="E4" s="7"/>
      <c r="F4" s="7"/>
      <c r="G4" s="7"/>
      <c r="H4" s="14"/>
      <c r="I4" s="15"/>
      <c r="J4" s="7"/>
      <c r="K4" s="7"/>
    </row>
    <row r="5" spans="1:18" s="9" customFormat="1" ht="103.5" customHeight="1" x14ac:dyDescent="0.25">
      <c r="A5" s="12"/>
      <c r="B5" s="163" t="s">
        <v>53</v>
      </c>
      <c r="C5" s="164"/>
      <c r="D5" s="164"/>
      <c r="E5" s="164"/>
      <c r="F5" s="164"/>
      <c r="G5" s="164"/>
      <c r="H5" s="164"/>
      <c r="I5" s="164"/>
      <c r="J5" s="57"/>
      <c r="K5" s="57"/>
    </row>
    <row r="6" spans="1:18" s="9" customFormat="1" ht="13.8" x14ac:dyDescent="0.25">
      <c r="A6" s="12"/>
      <c r="B6" s="82"/>
      <c r="C6" s="17"/>
      <c r="D6" s="17"/>
      <c r="E6" s="17"/>
      <c r="F6" s="17"/>
      <c r="G6" s="17"/>
      <c r="H6" s="17"/>
      <c r="I6" s="16"/>
      <c r="J6" s="7"/>
      <c r="K6" s="7"/>
    </row>
    <row r="7" spans="1:18" s="9" customFormat="1" ht="18" x14ac:dyDescent="0.3">
      <c r="A7" s="12"/>
      <c r="B7" s="27" t="s">
        <v>54</v>
      </c>
      <c r="C7" s="63"/>
      <c r="D7" s="63"/>
      <c r="E7" s="63"/>
      <c r="F7" s="63"/>
      <c r="G7" s="63"/>
      <c r="H7" s="12"/>
      <c r="I7" s="16"/>
      <c r="J7" s="7"/>
      <c r="K7" s="7"/>
    </row>
    <row r="8" spans="1:18" s="9" customFormat="1" ht="12.9" customHeight="1" x14ac:dyDescent="0.25">
      <c r="A8" s="26"/>
      <c r="B8" s="159" t="s">
        <v>43</v>
      </c>
      <c r="C8" s="165" t="s">
        <v>107</v>
      </c>
      <c r="D8" s="157" t="s">
        <v>55</v>
      </c>
      <c r="E8" s="153"/>
      <c r="F8" s="153"/>
      <c r="G8" s="153"/>
      <c r="H8" s="153"/>
      <c r="I8" s="153"/>
      <c r="J8" s="65"/>
    </row>
    <row r="9" spans="1:18" s="9" customFormat="1" ht="26.4" x14ac:dyDescent="0.25">
      <c r="A9" s="26"/>
      <c r="B9" s="160"/>
      <c r="C9" s="166"/>
      <c r="D9" s="76" t="s">
        <v>56</v>
      </c>
      <c r="E9" s="60" t="s">
        <v>29</v>
      </c>
      <c r="F9" s="136" t="s">
        <v>30</v>
      </c>
      <c r="G9" s="136" t="s">
        <v>31</v>
      </c>
      <c r="H9" s="136" t="s">
        <v>32</v>
      </c>
      <c r="I9" s="136" t="s">
        <v>33</v>
      </c>
    </row>
    <row r="10" spans="1:18" s="9" customFormat="1" x14ac:dyDescent="0.25">
      <c r="A10" s="26"/>
      <c r="B10" s="42" t="str">
        <f>'3. Staff Rates'!B10</f>
        <v>Project Lead</v>
      </c>
      <c r="C10" s="44"/>
      <c r="D10" s="112">
        <f>('3. Staff Rates'!C10)*$C$10*1040</f>
        <v>0</v>
      </c>
      <c r="E10" s="112">
        <f>('3. Staff Rates'!D10)*$C$10*2080</f>
        <v>0</v>
      </c>
      <c r="F10" s="112">
        <f>('3. Staff Rates'!E10)*$C$10*2080</f>
        <v>0</v>
      </c>
      <c r="G10" s="112">
        <f>('3. Staff Rates'!F10)*$C$10*2080</f>
        <v>0</v>
      </c>
      <c r="H10" s="112">
        <f>('3. Staff Rates'!G10)*$C$10*2080</f>
        <v>0</v>
      </c>
      <c r="I10" s="112">
        <f>('3. Staff Rates'!H10)*$C$10*2080</f>
        <v>0</v>
      </c>
    </row>
    <row r="11" spans="1:18" s="9" customFormat="1" x14ac:dyDescent="0.25">
      <c r="B11" s="42" t="str">
        <f>'3. Staff Rates'!B11</f>
        <v>Systems Development Manager</v>
      </c>
      <c r="C11" s="43"/>
      <c r="D11" s="112">
        <f>('3. Staff Rates'!C11)*$C$11*1040</f>
        <v>0</v>
      </c>
      <c r="E11" s="112">
        <f>('3. Staff Rates'!D11)*$C$11*2080</f>
        <v>0</v>
      </c>
      <c r="F11" s="112">
        <f>('3. Staff Rates'!E11)*$C$11*2080</f>
        <v>0</v>
      </c>
      <c r="G11" s="112">
        <f>('3. Staff Rates'!F11)*$C$11*2080</f>
        <v>0</v>
      </c>
      <c r="H11" s="112">
        <f>('3. Staff Rates'!G11)*$C$11*2080</f>
        <v>0</v>
      </c>
      <c r="I11" s="112">
        <f>('3. Staff Rates'!H11)*$C$11*2080</f>
        <v>0</v>
      </c>
    </row>
    <row r="12" spans="1:18" s="9" customFormat="1" x14ac:dyDescent="0.25">
      <c r="B12" s="42" t="str">
        <f>'3. Staff Rates'!B12</f>
        <v>Database Administrator</v>
      </c>
      <c r="C12" s="44"/>
      <c r="D12" s="112">
        <f>('3. Staff Rates'!C12)*$C$12*1040</f>
        <v>0</v>
      </c>
      <c r="E12" s="112">
        <f>('3. Staff Rates'!D12)*$C$11*2080</f>
        <v>0</v>
      </c>
      <c r="F12" s="112">
        <f>('3. Staff Rates'!E12)*$C$11*2080</f>
        <v>0</v>
      </c>
      <c r="G12" s="112">
        <f>('3. Staff Rates'!F12)*$C$11*2080</f>
        <v>0</v>
      </c>
      <c r="H12" s="112">
        <f>('3. Staff Rates'!G12)*$C$11*2080</f>
        <v>0</v>
      </c>
      <c r="I12" s="112">
        <f>('3. Staff Rates'!H12)*$C$11*2080</f>
        <v>0</v>
      </c>
    </row>
    <row r="13" spans="1:18" s="9" customFormat="1" x14ac:dyDescent="0.25">
      <c r="B13" s="42" t="str">
        <f>'3. Staff Rates'!B13</f>
        <v>Quality Assurance Specialist</v>
      </c>
      <c r="C13" s="44"/>
      <c r="D13" s="112">
        <f>('3. Staff Rates'!C13)*$C$13*1040</f>
        <v>0</v>
      </c>
      <c r="E13" s="112">
        <f>('3. Staff Rates'!D13)*$C$11*2080</f>
        <v>0</v>
      </c>
      <c r="F13" s="112">
        <f>('3. Staff Rates'!E13)*$C$11*2080</f>
        <v>0</v>
      </c>
      <c r="G13" s="112">
        <f>('3. Staff Rates'!F13)*$C$11*2080</f>
        <v>0</v>
      </c>
      <c r="H13" s="112">
        <f>('3. Staff Rates'!G13)*$C$11*2080</f>
        <v>0</v>
      </c>
      <c r="I13" s="112">
        <f>('3. Staff Rates'!H13)*$C$11*2080</f>
        <v>0</v>
      </c>
    </row>
    <row r="14" spans="1:18" s="9" customFormat="1" x14ac:dyDescent="0.25">
      <c r="B14" s="42" t="str">
        <f>'3. Staff Rates'!B14</f>
        <v>Help Desk Manager</v>
      </c>
      <c r="C14" s="44"/>
      <c r="D14" s="112">
        <f>('3. Staff Rates'!C14)*$C$14*1040</f>
        <v>0</v>
      </c>
      <c r="E14" s="112">
        <f>('3. Staff Rates'!D14)*$C$11*2080</f>
        <v>0</v>
      </c>
      <c r="F14" s="112">
        <f>('3. Staff Rates'!E14)*$C$11*2080</f>
        <v>0</v>
      </c>
      <c r="G14" s="112">
        <f>('3. Staff Rates'!F14)*$C$11*2080</f>
        <v>0</v>
      </c>
      <c r="H14" s="112">
        <f>('3. Staff Rates'!G14)*$C$11*2080</f>
        <v>0</v>
      </c>
      <c r="I14" s="112">
        <f>('3. Staff Rates'!H14)*$C$11*2080</f>
        <v>0</v>
      </c>
    </row>
    <row r="15" spans="1:18" s="9" customFormat="1" ht="12.6" customHeight="1" x14ac:dyDescent="0.25">
      <c r="B15" s="62" t="str">
        <f>'3. Staff Rates'!B15</f>
        <v>Turnover Manager*</v>
      </c>
      <c r="C15" s="44"/>
      <c r="D15" s="114"/>
      <c r="E15" s="114"/>
      <c r="F15" s="114"/>
      <c r="G15" s="112">
        <f>'3. Staff Rates'!F15*C15*2080</f>
        <v>0</v>
      </c>
      <c r="H15" s="112">
        <f>'3. Staff Rates'!G15*C15*2080</f>
        <v>0</v>
      </c>
      <c r="I15" s="112">
        <f>'3. Staff Rates'!H15*C15*2080</f>
        <v>0</v>
      </c>
    </row>
    <row r="16" spans="1:18" s="9" customFormat="1" x14ac:dyDescent="0.25">
      <c r="B16" s="62">
        <f>'3. Staff Rates'!B16</f>
        <v>0</v>
      </c>
      <c r="C16" s="44"/>
      <c r="D16" s="112">
        <f>('3. Staff Rates'!C17)*C16*1040</f>
        <v>0</v>
      </c>
      <c r="E16" s="112">
        <f>'3. Staff Rates'!D17*C16*2080</f>
        <v>0</v>
      </c>
      <c r="F16" s="112">
        <f>'3. Staff Rates'!E17*C16*2080</f>
        <v>0</v>
      </c>
      <c r="G16" s="112">
        <f>'3. Staff Rates'!F17*C16*2080</f>
        <v>0</v>
      </c>
      <c r="H16" s="112">
        <f>'3. Staff Rates'!G17*C16*2080</f>
        <v>0</v>
      </c>
      <c r="I16" s="112">
        <f>'3. Staff Rates'!H17*C16*2080</f>
        <v>0</v>
      </c>
      <c r="Q16" s="45"/>
      <c r="R16" s="45"/>
    </row>
    <row r="17" spans="2:9" s="9" customFormat="1" x14ac:dyDescent="0.25">
      <c r="B17" s="62">
        <f>'3. Staff Rates'!B17</f>
        <v>0</v>
      </c>
      <c r="C17" s="44"/>
      <c r="D17" s="112">
        <f>('3. Staff Rates'!C18)*C17*1040</f>
        <v>0</v>
      </c>
      <c r="E17" s="112">
        <f>'3. Staff Rates'!D18*C17*2080</f>
        <v>0</v>
      </c>
      <c r="F17" s="112">
        <f>'3. Staff Rates'!E18*C17*2080</f>
        <v>0</v>
      </c>
      <c r="G17" s="112">
        <f>'3. Staff Rates'!F18*C17*2080</f>
        <v>0</v>
      </c>
      <c r="H17" s="112">
        <f>'3. Staff Rates'!G18*C17*2080</f>
        <v>0</v>
      </c>
      <c r="I17" s="112">
        <f>'3. Staff Rates'!H18*C17*2080</f>
        <v>0</v>
      </c>
    </row>
    <row r="18" spans="2:9" s="9" customFormat="1" x14ac:dyDescent="0.25">
      <c r="B18" s="62">
        <f>'3. Staff Rates'!B18</f>
        <v>0</v>
      </c>
      <c r="C18" s="44"/>
      <c r="D18" s="112">
        <f>('3. Staff Rates'!C19)*C18*1040</f>
        <v>0</v>
      </c>
      <c r="E18" s="112">
        <f>'3. Staff Rates'!D19*C18*2080</f>
        <v>0</v>
      </c>
      <c r="F18" s="112">
        <f>'3. Staff Rates'!E19*C18*2080</f>
        <v>0</v>
      </c>
      <c r="G18" s="112">
        <f>'3. Staff Rates'!F19*C18*2080</f>
        <v>0</v>
      </c>
      <c r="H18" s="112">
        <f>'3. Staff Rates'!G19*C18*2080</f>
        <v>0</v>
      </c>
      <c r="I18" s="112">
        <f>'3. Staff Rates'!H19*C18*2080</f>
        <v>0</v>
      </c>
    </row>
    <row r="19" spans="2:9" s="9" customFormat="1" x14ac:dyDescent="0.25">
      <c r="B19" s="62">
        <f>'3. Staff Rates'!B19</f>
        <v>0</v>
      </c>
      <c r="C19" s="44"/>
      <c r="D19" s="112">
        <f>('3. Staff Rates'!C20)*C19*1040</f>
        <v>0</v>
      </c>
      <c r="E19" s="112">
        <f>'3. Staff Rates'!D20*C19*2080</f>
        <v>0</v>
      </c>
      <c r="F19" s="112">
        <f>'3. Staff Rates'!E20*C19*2080</f>
        <v>0</v>
      </c>
      <c r="G19" s="112">
        <f>'3. Staff Rates'!F20*C19*2080</f>
        <v>0</v>
      </c>
      <c r="H19" s="112">
        <f>'3. Staff Rates'!G20*C19*2080</f>
        <v>0</v>
      </c>
      <c r="I19" s="112">
        <f>'3. Staff Rates'!H20*C19*2080</f>
        <v>0</v>
      </c>
    </row>
    <row r="20" spans="2:9" s="9" customFormat="1" x14ac:dyDescent="0.25">
      <c r="B20" s="62">
        <f>'3. Staff Rates'!B20</f>
        <v>0</v>
      </c>
      <c r="C20" s="44"/>
      <c r="D20" s="112">
        <f>('3. Staff Rates'!C21)*C20*1040</f>
        <v>0</v>
      </c>
      <c r="E20" s="112">
        <f>'3. Staff Rates'!D21*C20*2080</f>
        <v>0</v>
      </c>
      <c r="F20" s="112">
        <f>'3. Staff Rates'!E21*C20*2080</f>
        <v>0</v>
      </c>
      <c r="G20" s="112">
        <f>'3. Staff Rates'!F21*C20*2080</f>
        <v>0</v>
      </c>
      <c r="H20" s="112">
        <f>'3. Staff Rates'!G21*C20*2080</f>
        <v>0</v>
      </c>
      <c r="I20" s="112">
        <f>'3. Staff Rates'!H21*C20*2080</f>
        <v>0</v>
      </c>
    </row>
    <row r="21" spans="2:9" s="9" customFormat="1" x14ac:dyDescent="0.25">
      <c r="B21" s="62">
        <f>'3. Staff Rates'!B21</f>
        <v>0</v>
      </c>
      <c r="C21" s="44"/>
      <c r="D21" s="112">
        <f>('3. Staff Rates'!C22)*C21*1040</f>
        <v>0</v>
      </c>
      <c r="E21" s="112">
        <f>'3. Staff Rates'!D22*C21*2080</f>
        <v>0</v>
      </c>
      <c r="F21" s="112">
        <f>'3. Staff Rates'!E22*C21*2080</f>
        <v>0</v>
      </c>
      <c r="G21" s="112">
        <f>'3. Staff Rates'!F22*C21*2080</f>
        <v>0</v>
      </c>
      <c r="H21" s="112">
        <f>'3. Staff Rates'!G22*C21*2080</f>
        <v>0</v>
      </c>
      <c r="I21" s="112">
        <f>'3. Staff Rates'!H22*C21*2080</f>
        <v>0</v>
      </c>
    </row>
    <row r="22" spans="2:9" s="9" customFormat="1" x14ac:dyDescent="0.25">
      <c r="B22" s="62">
        <f>'3. Staff Rates'!B22</f>
        <v>0</v>
      </c>
      <c r="C22" s="44"/>
      <c r="D22" s="112">
        <f>('3. Staff Rates'!C23)*C22*1040</f>
        <v>0</v>
      </c>
      <c r="E22" s="112">
        <f>'3. Staff Rates'!D23*C22*2080</f>
        <v>0</v>
      </c>
      <c r="F22" s="112">
        <f>'3. Staff Rates'!E23*C22*2080</f>
        <v>0</v>
      </c>
      <c r="G22" s="112">
        <f>'3. Staff Rates'!F23*C22*2080</f>
        <v>0</v>
      </c>
      <c r="H22" s="112">
        <f>'3. Staff Rates'!G23*C22*2080</f>
        <v>0</v>
      </c>
      <c r="I22" s="112">
        <f>'3. Staff Rates'!H23*C22*2080</f>
        <v>0</v>
      </c>
    </row>
    <row r="23" spans="2:9" s="9" customFormat="1" x14ac:dyDescent="0.25">
      <c r="B23" s="62">
        <f>'3. Staff Rates'!B23</f>
        <v>0</v>
      </c>
      <c r="C23" s="44"/>
      <c r="D23" s="112">
        <f>('3. Staff Rates'!C24)*C23*1040</f>
        <v>0</v>
      </c>
      <c r="E23" s="112">
        <f>'3. Staff Rates'!D24*C23*2080</f>
        <v>0</v>
      </c>
      <c r="F23" s="112">
        <f>'3. Staff Rates'!E24*C23*2080</f>
        <v>0</v>
      </c>
      <c r="G23" s="112">
        <f>'3. Staff Rates'!F24*C23*2080</f>
        <v>0</v>
      </c>
      <c r="H23" s="112">
        <f>'3. Staff Rates'!G24*C23*2080</f>
        <v>0</v>
      </c>
      <c r="I23" s="112">
        <f>'3. Staff Rates'!H24*C23*2080</f>
        <v>0</v>
      </c>
    </row>
    <row r="24" spans="2:9" s="9" customFormat="1" x14ac:dyDescent="0.25">
      <c r="B24" s="62">
        <f>'3. Staff Rates'!B24</f>
        <v>0</v>
      </c>
      <c r="C24" s="44"/>
      <c r="D24" s="112">
        <f>('3. Staff Rates'!C25)*C24*1040</f>
        <v>0</v>
      </c>
      <c r="E24" s="112">
        <f>'3. Staff Rates'!D25*C24*2080</f>
        <v>0</v>
      </c>
      <c r="F24" s="112">
        <f>'3. Staff Rates'!E25*C24*2080</f>
        <v>0</v>
      </c>
      <c r="G24" s="112">
        <f>'3. Staff Rates'!F25*C24*2080</f>
        <v>0</v>
      </c>
      <c r="H24" s="112">
        <f>'3. Staff Rates'!G25*C24*2080</f>
        <v>0</v>
      </c>
      <c r="I24" s="112">
        <f>'3. Staff Rates'!H25*C24*2080</f>
        <v>0</v>
      </c>
    </row>
    <row r="25" spans="2:9" s="9" customFormat="1" x14ac:dyDescent="0.25">
      <c r="B25" s="62">
        <f>'3. Staff Rates'!B25</f>
        <v>0</v>
      </c>
      <c r="C25" s="44"/>
      <c r="D25" s="112">
        <f>('3. Staff Rates'!C26)*C25*1040</f>
        <v>0</v>
      </c>
      <c r="E25" s="112">
        <f>'3. Staff Rates'!D26*C25*2080</f>
        <v>0</v>
      </c>
      <c r="F25" s="112">
        <f>'3. Staff Rates'!E26*C25*2080</f>
        <v>0</v>
      </c>
      <c r="G25" s="112">
        <f>'3. Staff Rates'!F26*C25*2080</f>
        <v>0</v>
      </c>
      <c r="H25" s="112">
        <f>'3. Staff Rates'!G26*C25*2080</f>
        <v>0</v>
      </c>
      <c r="I25" s="112">
        <f>'3. Staff Rates'!H26*C25*2080</f>
        <v>0</v>
      </c>
    </row>
    <row r="26" spans="2:9" s="9" customFormat="1" x14ac:dyDescent="0.25">
      <c r="B26" s="62">
        <f>'3. Staff Rates'!B26</f>
        <v>0</v>
      </c>
      <c r="C26" s="44"/>
      <c r="D26" s="112">
        <f>('3. Staff Rates'!C27)*C26*1040</f>
        <v>0</v>
      </c>
      <c r="E26" s="112">
        <f>'3. Staff Rates'!D27*C26*2080</f>
        <v>0</v>
      </c>
      <c r="F26" s="112">
        <f>'3. Staff Rates'!E27*C26*2080</f>
        <v>0</v>
      </c>
      <c r="G26" s="112">
        <f>'3. Staff Rates'!F27*C26*2080</f>
        <v>0</v>
      </c>
      <c r="H26" s="112">
        <f>'3. Staff Rates'!G27*C26*2080</f>
        <v>0</v>
      </c>
      <c r="I26" s="112">
        <f>'3. Staff Rates'!H27*C26*2080</f>
        <v>0</v>
      </c>
    </row>
    <row r="27" spans="2:9" s="9" customFormat="1" x14ac:dyDescent="0.25">
      <c r="B27" s="62">
        <f>'3. Staff Rates'!B27</f>
        <v>0</v>
      </c>
      <c r="C27" s="44"/>
      <c r="D27" s="112">
        <f>('3. Staff Rates'!C28)*C27*1040</f>
        <v>0</v>
      </c>
      <c r="E27" s="112">
        <f>'3. Staff Rates'!D28*C27*2080</f>
        <v>0</v>
      </c>
      <c r="F27" s="112">
        <f>'3. Staff Rates'!E28*C27*2080</f>
        <v>0</v>
      </c>
      <c r="G27" s="112">
        <f>'3. Staff Rates'!F28*C27*2080</f>
        <v>0</v>
      </c>
      <c r="H27" s="112">
        <f>'3. Staff Rates'!G28*C27*2080</f>
        <v>0</v>
      </c>
      <c r="I27" s="112">
        <f>'3. Staff Rates'!H28*C27*2080</f>
        <v>0</v>
      </c>
    </row>
    <row r="28" spans="2:9" s="9" customFormat="1" x14ac:dyDescent="0.25">
      <c r="B28" s="62">
        <f>'3. Staff Rates'!B28</f>
        <v>0</v>
      </c>
      <c r="C28" s="44"/>
      <c r="D28" s="112">
        <f>('3. Staff Rates'!C29)*C28*1040</f>
        <v>0</v>
      </c>
      <c r="E28" s="112">
        <f>'3. Staff Rates'!D29*C28*2080</f>
        <v>0</v>
      </c>
      <c r="F28" s="112">
        <f>'3. Staff Rates'!E29*C28*2080</f>
        <v>0</v>
      </c>
      <c r="G28" s="112">
        <f>'3. Staff Rates'!F29*C28*2080</f>
        <v>0</v>
      </c>
      <c r="H28" s="112">
        <f>'3. Staff Rates'!G29*C28*2080</f>
        <v>0</v>
      </c>
      <c r="I28" s="112">
        <f>'3. Staff Rates'!H29*C28*2080</f>
        <v>0</v>
      </c>
    </row>
    <row r="29" spans="2:9" s="9" customFormat="1" x14ac:dyDescent="0.25">
      <c r="B29" s="62">
        <f>'3. Staff Rates'!B29</f>
        <v>0</v>
      </c>
      <c r="C29" s="44"/>
      <c r="D29" s="112">
        <f>('3. Staff Rates'!C30)*C29*1040</f>
        <v>0</v>
      </c>
      <c r="E29" s="112">
        <f>'3. Staff Rates'!D30*C29*2080</f>
        <v>0</v>
      </c>
      <c r="F29" s="112">
        <f>'3. Staff Rates'!E30*C29*2080</f>
        <v>0</v>
      </c>
      <c r="G29" s="112">
        <f>'3. Staff Rates'!F30*C29*2080</f>
        <v>0</v>
      </c>
      <c r="H29" s="112">
        <f>'3. Staff Rates'!G30*C29*2080</f>
        <v>0</v>
      </c>
      <c r="I29" s="112">
        <f>'3. Staff Rates'!H30*C29*2080</f>
        <v>0</v>
      </c>
    </row>
    <row r="30" spans="2:9" s="9" customFormat="1" x14ac:dyDescent="0.25">
      <c r="B30" s="62">
        <f>'3. Staff Rates'!B30</f>
        <v>0</v>
      </c>
      <c r="C30" s="44"/>
      <c r="D30" s="112">
        <f>('3. Staff Rates'!C31)*C30*1040</f>
        <v>0</v>
      </c>
      <c r="E30" s="112">
        <f>'3. Staff Rates'!D31*C30*2080</f>
        <v>0</v>
      </c>
      <c r="F30" s="112">
        <f>'3. Staff Rates'!E31*C30*2080</f>
        <v>0</v>
      </c>
      <c r="G30" s="112">
        <f>'3. Staff Rates'!F31*C30*2080</f>
        <v>0</v>
      </c>
      <c r="H30" s="112">
        <f>'3. Staff Rates'!G31*C30*2080</f>
        <v>0</v>
      </c>
      <c r="I30" s="112">
        <f>'3. Staff Rates'!H31*C30*2080</f>
        <v>0</v>
      </c>
    </row>
    <row r="31" spans="2:9" s="9" customFormat="1" x14ac:dyDescent="0.25">
      <c r="B31" s="62">
        <f>'3. Staff Rates'!B31</f>
        <v>0</v>
      </c>
      <c r="C31" s="44"/>
      <c r="D31" s="112">
        <f>('3. Staff Rates'!C32)*C31*1040</f>
        <v>0</v>
      </c>
      <c r="E31" s="112">
        <f>'3. Staff Rates'!D32*C31*2080</f>
        <v>0</v>
      </c>
      <c r="F31" s="112">
        <f>'3. Staff Rates'!E32*C31*2080</f>
        <v>0</v>
      </c>
      <c r="G31" s="112">
        <f>'3. Staff Rates'!F32*C31*2080</f>
        <v>0</v>
      </c>
      <c r="H31" s="112">
        <f>'3. Staff Rates'!G32*C31*2080</f>
        <v>0</v>
      </c>
      <c r="I31" s="112">
        <f>'3. Staff Rates'!H32*C31*2080</f>
        <v>0</v>
      </c>
    </row>
    <row r="32" spans="2:9" s="9" customFormat="1" x14ac:dyDescent="0.25">
      <c r="B32" s="62">
        <f>'3. Staff Rates'!B32</f>
        <v>0</v>
      </c>
      <c r="C32" s="44"/>
      <c r="D32" s="112">
        <f>('3. Staff Rates'!C33)*C32*1040</f>
        <v>0</v>
      </c>
      <c r="E32" s="112">
        <f>'3. Staff Rates'!D33*C32*2080</f>
        <v>0</v>
      </c>
      <c r="F32" s="112">
        <f>'3. Staff Rates'!E33*C32*2080</f>
        <v>0</v>
      </c>
      <c r="G32" s="112">
        <f>'3. Staff Rates'!F33*C32*2080</f>
        <v>0</v>
      </c>
      <c r="H32" s="112">
        <f>'3. Staff Rates'!G33*C32*2080</f>
        <v>0</v>
      </c>
      <c r="I32" s="112">
        <f>'3. Staff Rates'!H33*C32*2080</f>
        <v>0</v>
      </c>
    </row>
    <row r="33" spans="2:10" s="9" customFormat="1" x14ac:dyDescent="0.25">
      <c r="B33" s="62">
        <f>'3. Staff Rates'!B33</f>
        <v>0</v>
      </c>
      <c r="C33" s="44"/>
      <c r="D33" s="112">
        <f>('3. Staff Rates'!C34)*C33*1040</f>
        <v>0</v>
      </c>
      <c r="E33" s="112">
        <f>'3. Staff Rates'!D34*C33*2080</f>
        <v>0</v>
      </c>
      <c r="F33" s="112">
        <f>'3. Staff Rates'!E34*C33*2080</f>
        <v>0</v>
      </c>
      <c r="G33" s="112">
        <f>'3. Staff Rates'!F34*C33*2080</f>
        <v>0</v>
      </c>
      <c r="H33" s="112">
        <f>'3. Staff Rates'!G34*C33*2080</f>
        <v>0</v>
      </c>
      <c r="I33" s="112">
        <f>'3. Staff Rates'!H34*C33*2080</f>
        <v>0</v>
      </c>
    </row>
    <row r="34" spans="2:10" s="9" customFormat="1" x14ac:dyDescent="0.25">
      <c r="B34" s="62">
        <f>'3. Staff Rates'!B34</f>
        <v>0</v>
      </c>
      <c r="C34" s="44"/>
      <c r="D34" s="112">
        <f>('3. Staff Rates'!C35)*C34*1040</f>
        <v>0</v>
      </c>
      <c r="E34" s="112">
        <f>'3. Staff Rates'!D35*C34*2080</f>
        <v>0</v>
      </c>
      <c r="F34" s="112">
        <f>'3. Staff Rates'!E35*C34*2080</f>
        <v>0</v>
      </c>
      <c r="G34" s="112">
        <f>'3. Staff Rates'!F35*C34*2080</f>
        <v>0</v>
      </c>
      <c r="H34" s="112">
        <f>'3. Staff Rates'!G35*C34*2080</f>
        <v>0</v>
      </c>
      <c r="I34" s="112">
        <f>'3. Staff Rates'!H35*C34*2080</f>
        <v>0</v>
      </c>
    </row>
    <row r="35" spans="2:10" s="9" customFormat="1" x14ac:dyDescent="0.25">
      <c r="B35" s="62">
        <f>'3. Staff Rates'!B35</f>
        <v>0</v>
      </c>
      <c r="C35" s="44"/>
      <c r="D35" s="112">
        <f>('3. Staff Rates'!C36)*C35*1040</f>
        <v>0</v>
      </c>
      <c r="E35" s="112">
        <f>'3. Staff Rates'!D36*C35*2080</f>
        <v>0</v>
      </c>
      <c r="F35" s="112">
        <f>'3. Staff Rates'!E36*C35*2080</f>
        <v>0</v>
      </c>
      <c r="G35" s="112">
        <f>'3. Staff Rates'!F36*C35*2080</f>
        <v>0</v>
      </c>
      <c r="H35" s="112">
        <f>'3. Staff Rates'!G36*C35*2080</f>
        <v>0</v>
      </c>
      <c r="I35" s="112">
        <f>'3. Staff Rates'!H36*C35*2080</f>
        <v>0</v>
      </c>
    </row>
    <row r="36" spans="2:10" s="9" customFormat="1" x14ac:dyDescent="0.25">
      <c r="B36" s="62">
        <f>'3. Staff Rates'!B36</f>
        <v>0</v>
      </c>
      <c r="C36" s="44"/>
      <c r="D36" s="112">
        <f>('3. Staff Rates'!C37)*C36*1040</f>
        <v>0</v>
      </c>
      <c r="E36" s="112">
        <f>'3. Staff Rates'!D37*C36*2080</f>
        <v>0</v>
      </c>
      <c r="F36" s="112">
        <f>'3. Staff Rates'!E37*C36*2080</f>
        <v>0</v>
      </c>
      <c r="G36" s="112">
        <f>'3. Staff Rates'!F37*C36*2080</f>
        <v>0</v>
      </c>
      <c r="H36" s="112">
        <f>'3. Staff Rates'!G37*C36*2080</f>
        <v>0</v>
      </c>
      <c r="I36" s="112">
        <f>'3. Staff Rates'!H37*C36*2080</f>
        <v>0</v>
      </c>
    </row>
    <row r="37" spans="2:10" s="9" customFormat="1" x14ac:dyDescent="0.25">
      <c r="B37" s="62">
        <f>'3. Staff Rates'!B37</f>
        <v>0</v>
      </c>
      <c r="C37" s="44"/>
      <c r="D37" s="112">
        <f>('3. Staff Rates'!C38)*C37*1040</f>
        <v>0</v>
      </c>
      <c r="E37" s="112">
        <f>'3. Staff Rates'!D38*C37*2080</f>
        <v>0</v>
      </c>
      <c r="F37" s="112">
        <f>'3. Staff Rates'!E38*C37*2080</f>
        <v>0</v>
      </c>
      <c r="G37" s="112">
        <f>'3. Staff Rates'!F38*C37*2080</f>
        <v>0</v>
      </c>
      <c r="H37" s="112">
        <f>'3. Staff Rates'!G38*C37*2080</f>
        <v>0</v>
      </c>
      <c r="I37" s="112">
        <f>'3. Staff Rates'!H38*C37*2080</f>
        <v>0</v>
      </c>
    </row>
    <row r="38" spans="2:10" s="9" customFormat="1" x14ac:dyDescent="0.25">
      <c r="B38" s="62">
        <f>'3. Staff Rates'!B38</f>
        <v>0</v>
      </c>
      <c r="C38" s="44"/>
      <c r="D38" s="112">
        <f>('3. Staff Rates'!C39)*C38*1040</f>
        <v>0</v>
      </c>
      <c r="E38" s="112">
        <f>'3. Staff Rates'!D39*C38*2080</f>
        <v>0</v>
      </c>
      <c r="F38" s="112">
        <f>'3. Staff Rates'!E39*C38*2080</f>
        <v>0</v>
      </c>
      <c r="G38" s="112">
        <f>'3. Staff Rates'!F39*C38*2080</f>
        <v>0</v>
      </c>
      <c r="H38" s="112">
        <f>'3. Staff Rates'!G39*C38*2080</f>
        <v>0</v>
      </c>
      <c r="I38" s="112">
        <f>'3. Staff Rates'!H39*C38*2080</f>
        <v>0</v>
      </c>
    </row>
    <row r="39" spans="2:10" s="9" customFormat="1" x14ac:dyDescent="0.25">
      <c r="B39" s="22" t="s">
        <v>21</v>
      </c>
      <c r="C39" s="46">
        <f>SUM(C11:C38)</f>
        <v>0</v>
      </c>
      <c r="D39" s="51">
        <f>SUM(D10:D38)</f>
        <v>0</v>
      </c>
      <c r="E39" s="20">
        <f t="shared" ref="E39:I39" si="0">SUM(E10:E38)</f>
        <v>0</v>
      </c>
      <c r="F39" s="20">
        <f t="shared" si="0"/>
        <v>0</v>
      </c>
      <c r="G39" s="20">
        <f t="shared" si="0"/>
        <v>0</v>
      </c>
      <c r="H39" s="20">
        <f t="shared" si="0"/>
        <v>0</v>
      </c>
      <c r="I39" s="20">
        <f t="shared" si="0"/>
        <v>0</v>
      </c>
    </row>
    <row r="40" spans="2:10" x14ac:dyDescent="0.25">
      <c r="B40" s="9"/>
      <c r="C40" s="9"/>
      <c r="D40" s="9"/>
      <c r="E40" s="9"/>
      <c r="F40" s="9"/>
      <c r="G40" s="9"/>
      <c r="H40" s="9"/>
      <c r="I40" s="9"/>
      <c r="J40" s="57"/>
    </row>
    <row r="41" spans="2:10" x14ac:dyDescent="0.25">
      <c r="B41" s="9"/>
      <c r="C41" s="9"/>
      <c r="D41" s="9"/>
      <c r="E41" s="9"/>
      <c r="F41" s="9"/>
      <c r="G41" s="9"/>
      <c r="H41" s="18" t="s">
        <v>57</v>
      </c>
      <c r="I41" s="98">
        <f>SUM(D39:G39)</f>
        <v>0</v>
      </c>
      <c r="J41" s="9"/>
    </row>
    <row r="43" spans="2:10" x14ac:dyDescent="0.25">
      <c r="B43" s="9"/>
      <c r="C43" s="9"/>
      <c r="D43" s="9"/>
      <c r="E43" s="9"/>
      <c r="F43" s="9"/>
      <c r="G43" s="9"/>
      <c r="H43" s="18" t="s">
        <v>58</v>
      </c>
      <c r="I43" s="98">
        <f>SUM(D39:I39)</f>
        <v>0</v>
      </c>
      <c r="J43" s="9"/>
    </row>
  </sheetData>
  <sheetProtection formatCells="0" formatRows="0" insertRows="0" deleteRows="0" sort="0"/>
  <protectedRanges>
    <protectedRange sqref="C11:C38" name="Range1_1"/>
  </protectedRanges>
  <mergeCells count="6">
    <mergeCell ref="D8:I8"/>
    <mergeCell ref="H2:I2"/>
    <mergeCell ref="E3:F3"/>
    <mergeCell ref="B5:I5"/>
    <mergeCell ref="B8:B9"/>
    <mergeCell ref="C8:C9"/>
  </mergeCells>
  <printOptions horizontalCentered="1"/>
  <pageMargins left="0" right="0" top="0.74" bottom="0.5" header="0" footer="0"/>
  <pageSetup scale="6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E7AE6-D47B-4816-890F-83580470BBED}">
  <sheetPr>
    <pageSetUpPr fitToPage="1"/>
  </sheetPr>
  <dimension ref="A1:R54"/>
  <sheetViews>
    <sheetView showGridLines="0" tabSelected="1" topLeftCell="A7" zoomScale="82" zoomScaleNormal="115" zoomScalePageLayoutView="85" workbookViewId="0">
      <selection activeCell="I21" sqref="I21"/>
    </sheetView>
  </sheetViews>
  <sheetFormatPr defaultColWidth="8.88671875" defaultRowHeight="13.2" x14ac:dyDescent="0.25"/>
  <cols>
    <col min="1" max="1" width="5.33203125" style="11" customWidth="1"/>
    <col min="2" max="2" width="42" style="11" customWidth="1"/>
    <col min="3" max="3" width="24.109375" style="11" customWidth="1"/>
    <col min="4" max="4" width="15.33203125" style="11" customWidth="1"/>
    <col min="5" max="5" width="14.109375" style="11" bestFit="1" customWidth="1"/>
    <col min="6" max="6" width="14.109375" style="11" customWidth="1"/>
    <col min="7" max="7" width="13" style="11" customWidth="1"/>
    <col min="8" max="8" width="13.44140625" style="11" customWidth="1"/>
    <col min="9" max="10" width="12.109375" style="11" customWidth="1"/>
    <col min="11" max="13" width="13" style="11" bestFit="1" customWidth="1"/>
    <col min="14" max="14" width="19.6640625" style="11" bestFit="1" customWidth="1"/>
    <col min="15" max="16" width="13" style="11" bestFit="1" customWidth="1"/>
    <col min="17" max="17" width="12.109375" style="11" bestFit="1" customWidth="1"/>
    <col min="18" max="18" width="11" style="11" customWidth="1"/>
    <col min="19" max="19" width="12.33203125" style="11" customWidth="1"/>
    <col min="20" max="20" width="14.44140625" style="11" customWidth="1"/>
    <col min="21" max="21" width="11" style="11" customWidth="1"/>
    <col min="22" max="16384" width="8.88671875" style="11"/>
  </cols>
  <sheetData>
    <row r="1" spans="1:16" ht="15.6" x14ac:dyDescent="0.3">
      <c r="A1" s="2" t="str">
        <f>'2. Cost Summary'!A1</f>
        <v>State of Indiana, RFP #26-84315</v>
      </c>
      <c r="B1" s="9"/>
      <c r="C1" s="9"/>
      <c r="D1" s="9"/>
      <c r="E1" s="9"/>
      <c r="F1" s="9"/>
      <c r="G1" s="9"/>
      <c r="H1" s="9"/>
      <c r="I1" s="9"/>
      <c r="J1" s="9"/>
      <c r="K1" s="9"/>
      <c r="L1" s="9"/>
      <c r="M1" s="9"/>
      <c r="N1" s="9"/>
      <c r="O1" s="9"/>
      <c r="P1" s="9"/>
    </row>
    <row r="2" spans="1:16" ht="15" customHeight="1" x14ac:dyDescent="0.3">
      <c r="A2" s="2" t="str">
        <f>'2. Cost Summary'!A2</f>
        <v>Attachment D - Cost Proposal</v>
      </c>
      <c r="B2" s="9"/>
      <c r="C2" s="9"/>
      <c r="D2" s="9"/>
      <c r="E2" s="9"/>
      <c r="F2" s="9"/>
      <c r="G2" s="9"/>
      <c r="H2" s="9"/>
      <c r="I2" s="17"/>
      <c r="J2" s="9"/>
      <c r="K2" s="9"/>
      <c r="L2" s="9"/>
      <c r="M2" s="9"/>
      <c r="N2" s="18" t="s">
        <v>3</v>
      </c>
      <c r="O2" s="151" t="str">
        <f>'2. Cost Summary'!K2</f>
        <v>&lt;INSERT NAME&gt;</v>
      </c>
      <c r="P2" s="152"/>
    </row>
    <row r="3" spans="1:16" ht="15" customHeight="1" x14ac:dyDescent="0.25">
      <c r="A3" s="5" t="s">
        <v>59</v>
      </c>
      <c r="B3" s="9"/>
      <c r="C3" s="9"/>
      <c r="D3" s="9"/>
      <c r="E3" s="9"/>
      <c r="F3" s="9"/>
      <c r="G3" s="9"/>
      <c r="H3" s="17"/>
      <c r="I3" s="17"/>
      <c r="J3" s="9"/>
      <c r="K3" s="9"/>
      <c r="L3" s="9"/>
      <c r="M3" s="9"/>
      <c r="N3" s="9"/>
      <c r="O3" s="9"/>
      <c r="P3" s="9"/>
    </row>
    <row r="4" spans="1:16" s="13" customFormat="1" ht="15" customHeight="1" x14ac:dyDescent="0.3">
      <c r="A4" s="12"/>
      <c r="B4" s="7"/>
      <c r="C4" s="7"/>
      <c r="D4" s="7"/>
      <c r="E4" s="7"/>
      <c r="F4" s="7"/>
      <c r="G4" s="7"/>
      <c r="H4" s="7"/>
      <c r="I4" s="7"/>
      <c r="J4" s="14"/>
      <c r="K4" s="15"/>
      <c r="L4" s="7"/>
      <c r="M4" s="7"/>
      <c r="N4" s="7"/>
      <c r="O4" s="7"/>
      <c r="P4" s="7"/>
    </row>
    <row r="5" spans="1:16" s="13" customFormat="1" ht="41.1" customHeight="1" x14ac:dyDescent="0.25">
      <c r="A5" s="12"/>
      <c r="B5" s="169" t="s">
        <v>60</v>
      </c>
      <c r="C5" s="169"/>
      <c r="D5" s="169"/>
      <c r="E5" s="169"/>
      <c r="F5" s="169"/>
      <c r="G5" s="169"/>
      <c r="H5" s="169"/>
      <c r="I5" s="101"/>
      <c r="J5" s="101"/>
      <c r="K5" s="15"/>
      <c r="L5" s="7"/>
      <c r="M5" s="7"/>
      <c r="N5" s="7"/>
      <c r="O5" s="7"/>
      <c r="P5" s="7"/>
    </row>
    <row r="6" spans="1:16" x14ac:dyDescent="0.25">
      <c r="A6" s="9"/>
      <c r="B6" s="9"/>
      <c r="C6" s="9"/>
      <c r="D6" s="66"/>
      <c r="E6" s="57"/>
      <c r="F6" s="57"/>
      <c r="G6" s="67"/>
      <c r="H6" s="9"/>
      <c r="I6" s="57"/>
      <c r="J6" s="9"/>
      <c r="K6" s="9"/>
      <c r="L6" s="9"/>
      <c r="M6" s="9"/>
      <c r="N6" s="9"/>
      <c r="O6" s="9"/>
      <c r="P6" s="9"/>
    </row>
    <row r="7" spans="1:16" ht="15.6" x14ac:dyDescent="0.3">
      <c r="A7" s="9"/>
      <c r="B7" s="27" t="s">
        <v>61</v>
      </c>
      <c r="C7" s="9"/>
      <c r="D7" s="9"/>
      <c r="E7" s="9"/>
      <c r="F7" s="9"/>
      <c r="G7" s="9"/>
      <c r="H7" s="57"/>
      <c r="I7" s="9"/>
      <c r="J7" s="9"/>
      <c r="K7" s="9"/>
      <c r="L7" s="9"/>
      <c r="M7" s="9"/>
      <c r="N7" s="9"/>
      <c r="O7" s="9"/>
      <c r="P7" s="9"/>
    </row>
    <row r="8" spans="1:16" ht="26.4" x14ac:dyDescent="0.25">
      <c r="A8" s="9"/>
      <c r="B8" s="134" t="s">
        <v>62</v>
      </c>
      <c r="C8" s="74" t="s">
        <v>28</v>
      </c>
      <c r="D8" s="60" t="s">
        <v>29</v>
      </c>
      <c r="E8" s="60" t="s">
        <v>63</v>
      </c>
      <c r="F8" s="60" t="s">
        <v>31</v>
      </c>
      <c r="G8" s="136" t="s">
        <v>32</v>
      </c>
      <c r="H8" s="136" t="s">
        <v>33</v>
      </c>
      <c r="I8" s="57"/>
      <c r="J8" s="115"/>
      <c r="K8" s="9"/>
      <c r="L8" s="9"/>
      <c r="M8" s="9"/>
      <c r="N8" s="9"/>
      <c r="O8" s="9"/>
      <c r="P8" s="9"/>
    </row>
    <row r="9" spans="1:16" x14ac:dyDescent="0.25">
      <c r="A9" s="9"/>
      <c r="B9" s="134" t="s">
        <v>64</v>
      </c>
      <c r="C9" s="41">
        <f t="shared" ref="C9:H9" si="0">K24</f>
        <v>366724.26</v>
      </c>
      <c r="D9" s="41">
        <f t="shared" si="0"/>
        <v>428188.08780000004</v>
      </c>
      <c r="E9" s="41">
        <f t="shared" si="0"/>
        <v>449198.92043400003</v>
      </c>
      <c r="F9" s="41">
        <f t="shared" si="0"/>
        <v>555705.61704702012</v>
      </c>
      <c r="G9" s="41">
        <f t="shared" si="0"/>
        <v>511901.04363843065</v>
      </c>
      <c r="H9" s="41">
        <f t="shared" si="0"/>
        <v>601139.63555758365</v>
      </c>
      <c r="I9" s="57"/>
      <c r="J9" s="115"/>
      <c r="K9" s="9"/>
      <c r="L9" s="9"/>
      <c r="M9" s="9"/>
      <c r="N9" s="9"/>
      <c r="O9" s="9"/>
      <c r="P9" s="9"/>
    </row>
    <row r="10" spans="1:16" x14ac:dyDescent="0.25">
      <c r="A10" s="9"/>
      <c r="B10" s="134" t="s">
        <v>65</v>
      </c>
      <c r="C10" s="41">
        <f t="shared" ref="C10:H10" si="1">E31</f>
        <v>0</v>
      </c>
      <c r="D10" s="41">
        <f t="shared" si="1"/>
        <v>0</v>
      </c>
      <c r="E10" s="41">
        <f t="shared" si="1"/>
        <v>0</v>
      </c>
      <c r="F10" s="41">
        <f t="shared" si="1"/>
        <v>0</v>
      </c>
      <c r="G10" s="41">
        <f t="shared" si="1"/>
        <v>0</v>
      </c>
      <c r="H10" s="41">
        <f t="shared" si="1"/>
        <v>0</v>
      </c>
      <c r="I10" s="57"/>
      <c r="J10" s="115"/>
      <c r="K10" s="9"/>
      <c r="L10" s="9"/>
      <c r="M10" s="9"/>
      <c r="N10" s="9"/>
      <c r="O10" s="9"/>
      <c r="P10" s="9"/>
    </row>
    <row r="11" spans="1:16" x14ac:dyDescent="0.25">
      <c r="A11" s="9"/>
      <c r="B11" s="134" t="s">
        <v>66</v>
      </c>
      <c r="C11" s="41">
        <f>D53</f>
        <v>0</v>
      </c>
      <c r="D11" s="41">
        <f t="shared" ref="D11:H11" si="2">E53</f>
        <v>0</v>
      </c>
      <c r="E11" s="41">
        <f t="shared" si="2"/>
        <v>0</v>
      </c>
      <c r="F11" s="41">
        <f t="shared" si="2"/>
        <v>0</v>
      </c>
      <c r="G11" s="41">
        <f t="shared" si="2"/>
        <v>0</v>
      </c>
      <c r="H11" s="41">
        <f t="shared" si="2"/>
        <v>0</v>
      </c>
      <c r="I11" s="57"/>
      <c r="J11" s="115"/>
      <c r="K11" s="9"/>
      <c r="L11" s="9"/>
      <c r="M11" s="9"/>
      <c r="N11" s="9"/>
      <c r="O11" s="9"/>
      <c r="P11" s="9"/>
    </row>
    <row r="12" spans="1:16" x14ac:dyDescent="0.25">
      <c r="A12" s="9"/>
      <c r="B12" s="87" t="s">
        <v>55</v>
      </c>
      <c r="C12" s="70">
        <f>SUM(C9:C11)</f>
        <v>366724.26</v>
      </c>
      <c r="D12" s="70">
        <f t="shared" ref="D12:H12" si="3">SUM(D9:D11)</f>
        <v>428188.08780000004</v>
      </c>
      <c r="E12" s="70">
        <f t="shared" si="3"/>
        <v>449198.92043400003</v>
      </c>
      <c r="F12" s="70">
        <f t="shared" si="3"/>
        <v>555705.61704702012</v>
      </c>
      <c r="G12" s="70">
        <f t="shared" si="3"/>
        <v>511901.04363843065</v>
      </c>
      <c r="H12" s="70">
        <f t="shared" si="3"/>
        <v>601139.63555758365</v>
      </c>
      <c r="I12" s="57"/>
      <c r="J12" s="57"/>
      <c r="K12" s="9"/>
      <c r="L12" s="116"/>
      <c r="M12" s="116"/>
      <c r="N12" s="116"/>
      <c r="O12" s="9"/>
      <c r="P12" s="9"/>
    </row>
    <row r="13" spans="1:16" x14ac:dyDescent="0.25">
      <c r="A13" s="9"/>
      <c r="B13" s="68"/>
      <c r="C13" s="69"/>
      <c r="D13" s="9"/>
      <c r="E13" s="9"/>
      <c r="F13" s="9"/>
      <c r="G13" s="9"/>
      <c r="H13" s="9"/>
      <c r="I13" s="9"/>
      <c r="J13" s="9"/>
      <c r="K13" s="9"/>
      <c r="L13" s="116"/>
      <c r="M13" s="116"/>
      <c r="N13" s="116"/>
      <c r="O13" s="9"/>
      <c r="P13" s="9"/>
    </row>
    <row r="14" spans="1:16" ht="15.6" x14ac:dyDescent="0.3">
      <c r="A14" s="9"/>
      <c r="B14" s="27" t="s">
        <v>67</v>
      </c>
      <c r="C14" s="69"/>
      <c r="D14" s="9"/>
      <c r="E14" s="9"/>
      <c r="F14" s="9"/>
      <c r="G14" s="9"/>
      <c r="H14" s="9"/>
      <c r="I14" s="9"/>
      <c r="J14" s="9"/>
      <c r="K14" s="9"/>
      <c r="L14" s="116"/>
      <c r="M14" s="116"/>
      <c r="N14" s="116"/>
      <c r="O14" s="9"/>
      <c r="P14" s="9"/>
    </row>
    <row r="15" spans="1:16" ht="19.5" customHeight="1" x14ac:dyDescent="0.25">
      <c r="A15" s="9"/>
      <c r="B15" s="171" t="s">
        <v>68</v>
      </c>
      <c r="C15" s="171"/>
      <c r="D15" s="171"/>
      <c r="E15" s="171"/>
      <c r="F15" s="171"/>
      <c r="G15" s="171"/>
      <c r="H15" s="171"/>
      <c r="I15" s="171"/>
      <c r="J15" s="171"/>
      <c r="K15" s="171"/>
      <c r="L15" s="171"/>
      <c r="M15" s="171"/>
      <c r="N15" s="171"/>
      <c r="O15" s="171"/>
      <c r="P15" s="171"/>
    </row>
    <row r="16" spans="1:16" ht="11.4" customHeight="1" x14ac:dyDescent="0.25">
      <c r="A16" s="9"/>
      <c r="B16" s="68"/>
      <c r="C16" s="69"/>
      <c r="D16" s="9"/>
      <c r="E16" s="9"/>
      <c r="F16" s="9"/>
      <c r="G16" s="68"/>
      <c r="H16" s="69"/>
      <c r="I16" s="139"/>
      <c r="J16" s="139"/>
      <c r="K16" s="103"/>
      <c r="L16" s="103"/>
      <c r="M16" s="103"/>
      <c r="N16" s="103"/>
      <c r="O16" s="103"/>
      <c r="P16" s="103"/>
    </row>
    <row r="17" spans="2:17" ht="15.6" x14ac:dyDescent="0.3">
      <c r="B17" s="27"/>
      <c r="C17" s="170" t="s">
        <v>69</v>
      </c>
      <c r="D17" s="161" t="s">
        <v>70</v>
      </c>
      <c r="E17" s="167" t="s">
        <v>71</v>
      </c>
      <c r="F17" s="167"/>
      <c r="G17" s="167"/>
      <c r="H17" s="167"/>
      <c r="I17" s="167"/>
      <c r="J17" s="167"/>
      <c r="K17" s="153" t="s">
        <v>55</v>
      </c>
      <c r="L17" s="153"/>
      <c r="M17" s="153"/>
      <c r="N17" s="153"/>
      <c r="O17" s="153"/>
      <c r="P17" s="153"/>
      <c r="Q17" s="9"/>
    </row>
    <row r="18" spans="2:17" ht="26.4" x14ac:dyDescent="0.25">
      <c r="B18" s="60" t="s">
        <v>72</v>
      </c>
      <c r="C18" s="170"/>
      <c r="D18" s="161"/>
      <c r="E18" s="134" t="s">
        <v>28</v>
      </c>
      <c r="F18" s="134" t="s">
        <v>29</v>
      </c>
      <c r="G18" s="134" t="s">
        <v>63</v>
      </c>
      <c r="H18" s="134" t="s">
        <v>31</v>
      </c>
      <c r="I18" s="134" t="s">
        <v>32</v>
      </c>
      <c r="J18" s="134" t="s">
        <v>33</v>
      </c>
      <c r="K18" s="74" t="s">
        <v>28</v>
      </c>
      <c r="L18" s="60" t="s">
        <v>29</v>
      </c>
      <c r="M18" s="60" t="s">
        <v>63</v>
      </c>
      <c r="N18" s="60" t="s">
        <v>31</v>
      </c>
      <c r="O18" s="136" t="s">
        <v>32</v>
      </c>
      <c r="P18" s="136" t="s">
        <v>33</v>
      </c>
      <c r="Q18" s="57"/>
    </row>
    <row r="19" spans="2:17" x14ac:dyDescent="0.25">
      <c r="B19" s="89" t="s">
        <v>73</v>
      </c>
      <c r="C19" s="117">
        <v>745</v>
      </c>
      <c r="D19" s="118">
        <v>0.1</v>
      </c>
      <c r="E19" s="90">
        <v>215</v>
      </c>
      <c r="F19" s="90">
        <v>235</v>
      </c>
      <c r="G19" s="90">
        <v>225</v>
      </c>
      <c r="H19" s="90">
        <v>262</v>
      </c>
      <c r="I19" s="90">
        <v>215</v>
      </c>
      <c r="J19" s="90">
        <v>235</v>
      </c>
      <c r="K19" s="119">
        <f>C19*E19</f>
        <v>160175</v>
      </c>
      <c r="L19" s="120">
        <f>($C$19*(1+$D$19)^1)*F19</f>
        <v>192582.50000000003</v>
      </c>
      <c r="M19" s="120">
        <f>($C$19*(1+$D$19)^2)*G19</f>
        <v>202826.25000000003</v>
      </c>
      <c r="N19" s="120">
        <f>($C$19*(1+$D$19)^3)*H19</f>
        <v>259797.89000000007</v>
      </c>
      <c r="O19" s="120">
        <f>($C$19*(1+$D$19)^4)*I19</f>
        <v>234512.21750000006</v>
      </c>
      <c r="P19" s="120">
        <f>($C$19*(1+$D$19)^5)*J19</f>
        <v>281960.0382500001</v>
      </c>
      <c r="Q19" s="57"/>
    </row>
    <row r="20" spans="2:17" x14ac:dyDescent="0.25">
      <c r="B20" s="91" t="s">
        <v>74</v>
      </c>
      <c r="C20" s="117">
        <f>165+152+150</f>
        <v>467</v>
      </c>
      <c r="D20" s="118">
        <v>0.1</v>
      </c>
      <c r="E20" s="90">
        <v>215</v>
      </c>
      <c r="F20" s="90">
        <v>235</v>
      </c>
      <c r="G20" s="90">
        <v>225</v>
      </c>
      <c r="H20" s="90">
        <v>262</v>
      </c>
      <c r="I20" s="90">
        <v>215</v>
      </c>
      <c r="J20" s="90">
        <v>235</v>
      </c>
      <c r="K20" s="119">
        <f>C20*E20</f>
        <v>100405</v>
      </c>
      <c r="L20" s="120">
        <f>($C$20*(1+$D$20)^1)*F20</f>
        <v>120719.50000000001</v>
      </c>
      <c r="M20" s="120">
        <f>($C$20*(1+$D$20)^2)*G20</f>
        <v>127140.75000000001</v>
      </c>
      <c r="N20" s="120">
        <f>($C$20*(1+$D$20)^3)*H20</f>
        <v>162853.17400000006</v>
      </c>
      <c r="O20" s="120">
        <f>($C$20*(1+$D$20)^4)*I20</f>
        <v>147002.96050000004</v>
      </c>
      <c r="P20" s="120">
        <f>($C$20*(1+$D$20)^5)*J20</f>
        <v>176745.41995000007</v>
      </c>
      <c r="Q20" s="57"/>
    </row>
    <row r="21" spans="2:17" x14ac:dyDescent="0.25">
      <c r="B21" s="91" t="s">
        <v>75</v>
      </c>
      <c r="C21" s="117">
        <v>150</v>
      </c>
      <c r="D21" s="118">
        <v>0.1</v>
      </c>
      <c r="E21" s="90">
        <v>215</v>
      </c>
      <c r="F21" s="90">
        <v>235</v>
      </c>
      <c r="G21" s="90">
        <v>225</v>
      </c>
      <c r="H21" s="90">
        <v>262</v>
      </c>
      <c r="I21" s="90">
        <v>215</v>
      </c>
      <c r="J21" s="90">
        <v>235</v>
      </c>
      <c r="K21" s="119">
        <f>C21*E21</f>
        <v>32250</v>
      </c>
      <c r="L21" s="120">
        <f>($C$21*(1+$D$21)^1)*F21</f>
        <v>38775</v>
      </c>
      <c r="M21" s="120">
        <f>($C$21*(1+$D$21)^2)*G21</f>
        <v>40837.500000000007</v>
      </c>
      <c r="N21" s="120">
        <f>($C$21*(1+$D$21)^3)*H21</f>
        <v>52308.300000000017</v>
      </c>
      <c r="O21" s="120">
        <f>($C$21*(1+$D$21)^4)*I21</f>
        <v>47217.225000000013</v>
      </c>
      <c r="P21" s="120">
        <f>($C$21*(1+$D$21)^5)*J21</f>
        <v>56770.477500000023</v>
      </c>
      <c r="Q21" s="57"/>
    </row>
    <row r="22" spans="2:17" x14ac:dyDescent="0.25">
      <c r="B22" s="91" t="s">
        <v>76</v>
      </c>
      <c r="C22" s="117">
        <v>61800</v>
      </c>
      <c r="D22" s="121">
        <v>0.03</v>
      </c>
      <c r="E22" s="122">
        <v>1</v>
      </c>
      <c r="F22" s="122">
        <v>1</v>
      </c>
      <c r="G22" s="122">
        <v>1</v>
      </c>
      <c r="H22" s="122">
        <v>1</v>
      </c>
      <c r="I22" s="122">
        <v>1</v>
      </c>
      <c r="J22" s="122">
        <v>1</v>
      </c>
      <c r="K22" s="119">
        <f>C22*E22</f>
        <v>61800</v>
      </c>
      <c r="L22" s="120">
        <f>K22+(K22*$D$22)</f>
        <v>63654</v>
      </c>
      <c r="M22" s="120">
        <f>L22+(L22*$D$22)</f>
        <v>65563.62</v>
      </c>
      <c r="N22" s="120">
        <f>M22+(M22*$D$22)</f>
        <v>67530.528599999991</v>
      </c>
      <c r="O22" s="120">
        <f>N22+(N22*$D$22)</f>
        <v>69556.444457999984</v>
      </c>
      <c r="P22" s="120">
        <f>O22+(O22*$D$22)</f>
        <v>71643.13779173998</v>
      </c>
      <c r="Q22" s="57"/>
    </row>
    <row r="23" spans="2:17" x14ac:dyDescent="0.25">
      <c r="B23" s="92" t="s">
        <v>77</v>
      </c>
      <c r="C23" s="123">
        <v>12094.26</v>
      </c>
      <c r="D23" s="124">
        <v>0.03</v>
      </c>
      <c r="E23" s="125">
        <v>1</v>
      </c>
      <c r="F23" s="125">
        <v>1</v>
      </c>
      <c r="G23" s="125">
        <v>1</v>
      </c>
      <c r="H23" s="125">
        <v>1</v>
      </c>
      <c r="I23" s="125">
        <v>1</v>
      </c>
      <c r="J23" s="122">
        <v>1</v>
      </c>
      <c r="K23" s="119">
        <f>C23*E23</f>
        <v>12094.26</v>
      </c>
      <c r="L23" s="120">
        <f>K23+(K23*$D$23)</f>
        <v>12457.087799999999</v>
      </c>
      <c r="M23" s="120">
        <f>L23+(L23*$D$23)</f>
        <v>12830.800433999999</v>
      </c>
      <c r="N23" s="120">
        <f t="shared" ref="N23:P23" si="4">M23+(M23*$D$23)</f>
        <v>13215.724447019998</v>
      </c>
      <c r="O23" s="120">
        <f t="shared" si="4"/>
        <v>13612.196180430599</v>
      </c>
      <c r="P23" s="120">
        <f t="shared" si="4"/>
        <v>14020.562065843516</v>
      </c>
      <c r="Q23" s="57"/>
    </row>
    <row r="24" spans="2:17" x14ac:dyDescent="0.25">
      <c r="B24" s="22" t="s">
        <v>21</v>
      </c>
      <c r="C24" s="22"/>
      <c r="D24" s="22"/>
      <c r="E24" s="22"/>
      <c r="F24" s="22"/>
      <c r="G24" s="22"/>
      <c r="H24" s="22"/>
      <c r="I24" s="22"/>
      <c r="J24" s="86"/>
      <c r="K24" s="75">
        <f>SUM(K19:K23)</f>
        <v>366724.26</v>
      </c>
      <c r="L24" s="75">
        <f t="shared" ref="L24:P24" si="5">SUM(L19:L23)</f>
        <v>428188.08780000004</v>
      </c>
      <c r="M24" s="75">
        <f t="shared" si="5"/>
        <v>449198.92043400003</v>
      </c>
      <c r="N24" s="75">
        <f t="shared" si="5"/>
        <v>555705.61704702012</v>
      </c>
      <c r="O24" s="75">
        <f t="shared" si="5"/>
        <v>511901.04363843065</v>
      </c>
      <c r="P24" s="75">
        <f t="shared" si="5"/>
        <v>601139.63555758365</v>
      </c>
      <c r="Q24" s="9"/>
    </row>
    <row r="25" spans="2:17" x14ac:dyDescent="0.25">
      <c r="B25" s="66"/>
      <c r="C25" s="57"/>
      <c r="D25" s="57"/>
      <c r="E25" s="57"/>
      <c r="F25" s="57"/>
      <c r="G25" s="57"/>
      <c r="H25" s="9"/>
      <c r="I25" s="9"/>
      <c r="J25" s="9"/>
      <c r="K25" s="9"/>
      <c r="L25" s="9"/>
      <c r="M25" s="9"/>
      <c r="N25" s="9"/>
      <c r="O25" s="9"/>
      <c r="P25" s="9"/>
      <c r="Q25" s="9"/>
    </row>
    <row r="26" spans="2:17" ht="15.6" x14ac:dyDescent="0.3">
      <c r="B26" s="27" t="s">
        <v>78</v>
      </c>
      <c r="C26" s="57"/>
      <c r="D26" s="57"/>
      <c r="E26" s="57"/>
      <c r="F26" s="57"/>
      <c r="G26" s="57"/>
      <c r="H26" s="9"/>
      <c r="I26" s="9"/>
      <c r="J26" s="9"/>
      <c r="K26" s="9"/>
      <c r="L26" s="9"/>
      <c r="M26" s="9"/>
      <c r="N26" s="9"/>
      <c r="O26" s="9"/>
      <c r="P26" s="9"/>
      <c r="Q26" s="9"/>
    </row>
    <row r="27" spans="2:17" s="100" customFormat="1" ht="42.9" customHeight="1" x14ac:dyDescent="0.25">
      <c r="B27" s="169" t="s">
        <v>79</v>
      </c>
      <c r="C27" s="169"/>
      <c r="D27" s="169"/>
      <c r="E27" s="169"/>
      <c r="F27" s="169"/>
      <c r="G27" s="169"/>
      <c r="H27" s="169"/>
      <c r="I27" s="169"/>
      <c r="J27" s="169"/>
      <c r="K27" s="126"/>
      <c r="L27" s="105"/>
      <c r="M27" s="127"/>
      <c r="N27" s="127"/>
      <c r="O27" s="127"/>
      <c r="P27" s="127"/>
      <c r="Q27" s="126"/>
    </row>
    <row r="28" spans="2:17" s="100" customFormat="1" ht="12" customHeight="1" x14ac:dyDescent="0.25">
      <c r="B28" s="137"/>
      <c r="C28" s="137"/>
      <c r="D28" s="137"/>
      <c r="E28" s="104"/>
      <c r="F28" s="104"/>
      <c r="G28" s="104"/>
      <c r="H28" s="104"/>
      <c r="I28" s="104"/>
      <c r="J28" s="104"/>
      <c r="K28" s="126"/>
      <c r="L28" s="128"/>
      <c r="M28" s="126"/>
      <c r="N28" s="126"/>
      <c r="O28" s="126"/>
      <c r="P28" s="126"/>
      <c r="Q28" s="126"/>
    </row>
    <row r="29" spans="2:17" x14ac:dyDescent="0.25">
      <c r="B29" s="9"/>
      <c r="C29" s="9"/>
      <c r="D29" s="9"/>
      <c r="E29" s="153" t="s">
        <v>55</v>
      </c>
      <c r="F29" s="153"/>
      <c r="G29" s="153"/>
      <c r="H29" s="153"/>
      <c r="I29" s="153"/>
      <c r="J29" s="153"/>
      <c r="K29" s="9"/>
      <c r="L29" s="9"/>
      <c r="M29" s="9"/>
      <c r="N29" s="9"/>
      <c r="O29" s="9"/>
      <c r="P29" s="9"/>
      <c r="Q29" s="9"/>
    </row>
    <row r="30" spans="2:17" ht="26.4" x14ac:dyDescent="0.25">
      <c r="B30" s="61"/>
      <c r="C30" s="136" t="s">
        <v>80</v>
      </c>
      <c r="D30" s="136" t="s">
        <v>81</v>
      </c>
      <c r="E30" s="60" t="s">
        <v>28</v>
      </c>
      <c r="F30" s="60" t="s">
        <v>29</v>
      </c>
      <c r="G30" s="60" t="s">
        <v>63</v>
      </c>
      <c r="H30" s="60" t="s">
        <v>31</v>
      </c>
      <c r="I30" s="136" t="s">
        <v>32</v>
      </c>
      <c r="J30" s="136" t="s">
        <v>33</v>
      </c>
      <c r="K30" s="9"/>
      <c r="L30" s="9"/>
      <c r="M30" s="9"/>
      <c r="N30" s="9"/>
      <c r="O30" s="9"/>
      <c r="P30" s="9"/>
      <c r="Q30" s="9"/>
    </row>
    <row r="31" spans="2:17" x14ac:dyDescent="0.25">
      <c r="B31" s="89" t="s">
        <v>65</v>
      </c>
      <c r="C31" s="77"/>
      <c r="D31" s="78"/>
      <c r="E31" s="129">
        <f>C31*6</f>
        <v>0</v>
      </c>
      <c r="F31" s="129">
        <f>E31+(E31*$D$31)</f>
        <v>0</v>
      </c>
      <c r="G31" s="129">
        <f>F31+(F31*$D$31)</f>
        <v>0</v>
      </c>
      <c r="H31" s="129">
        <f>G31+(G31*$D$31)</f>
        <v>0</v>
      </c>
      <c r="I31" s="129">
        <f>H31+(H31*$D$31)</f>
        <v>0</v>
      </c>
      <c r="J31" s="129">
        <f>I31+(I31*$D$31)</f>
        <v>0</v>
      </c>
      <c r="K31" s="9"/>
      <c r="L31" s="57"/>
      <c r="M31" s="9"/>
      <c r="N31" s="9"/>
      <c r="O31" s="9"/>
      <c r="P31" s="9"/>
      <c r="Q31" s="9"/>
    </row>
    <row r="32" spans="2:17" x14ac:dyDescent="0.25">
      <c r="B32" s="66"/>
      <c r="C32" s="66"/>
      <c r="D32" s="66"/>
      <c r="E32" s="66"/>
      <c r="F32" s="66"/>
      <c r="G32" s="66"/>
      <c r="H32" s="66"/>
      <c r="I32" s="66"/>
      <c r="J32" s="66"/>
      <c r="K32" s="57"/>
      <c r="L32" s="9"/>
      <c r="M32" s="9"/>
      <c r="N32" s="9"/>
      <c r="O32" s="9"/>
      <c r="P32" s="9"/>
      <c r="Q32" s="9"/>
    </row>
    <row r="33" spans="1:18" ht="15.6" x14ac:dyDescent="0.3">
      <c r="A33" s="9"/>
      <c r="B33" s="27" t="s">
        <v>82</v>
      </c>
      <c r="C33" s="9"/>
      <c r="D33" s="9"/>
      <c r="E33" s="9"/>
      <c r="F33" s="9"/>
      <c r="G33" s="9"/>
      <c r="H33" s="9"/>
      <c r="I33" s="9"/>
      <c r="J33" s="9"/>
      <c r="K33" s="105"/>
      <c r="L33" s="9"/>
      <c r="M33" s="9"/>
      <c r="N33" s="9"/>
      <c r="O33" s="9"/>
      <c r="P33" s="9"/>
      <c r="Q33" s="9"/>
      <c r="R33" s="9"/>
    </row>
    <row r="34" spans="1:18" ht="47.25" customHeight="1" x14ac:dyDescent="0.25">
      <c r="A34" s="9"/>
      <c r="B34" s="172" t="s">
        <v>83</v>
      </c>
      <c r="C34" s="171"/>
      <c r="D34" s="171"/>
      <c r="E34" s="171"/>
      <c r="F34" s="171"/>
      <c r="G34" s="171"/>
      <c r="H34" s="171"/>
      <c r="I34" s="171"/>
      <c r="J34" s="9"/>
      <c r="K34" s="168"/>
      <c r="L34" s="168"/>
      <c r="M34" s="168"/>
      <c r="N34" s="168"/>
      <c r="O34" s="168"/>
      <c r="P34" s="168"/>
      <c r="Q34" s="168"/>
      <c r="R34" s="168"/>
    </row>
    <row r="35" spans="1:18" ht="12" customHeight="1" x14ac:dyDescent="0.25">
      <c r="A35" s="9"/>
      <c r="B35" s="66"/>
      <c r="C35" s="66"/>
      <c r="D35" s="66"/>
      <c r="E35" s="66"/>
      <c r="F35" s="66"/>
      <c r="G35" s="66"/>
      <c r="H35" s="66"/>
      <c r="I35" s="66"/>
      <c r="J35" s="9"/>
      <c r="K35" s="168"/>
      <c r="L35" s="168"/>
      <c r="M35" s="168"/>
      <c r="N35" s="168"/>
      <c r="O35" s="168"/>
      <c r="P35" s="168"/>
      <c r="Q35" s="168"/>
      <c r="R35" s="168"/>
    </row>
    <row r="36" spans="1:18" x14ac:dyDescent="0.25">
      <c r="A36" s="9"/>
      <c r="B36" s="9"/>
      <c r="C36" s="9"/>
      <c r="D36" s="153" t="s">
        <v>84</v>
      </c>
      <c r="E36" s="153"/>
      <c r="F36" s="153"/>
      <c r="G36" s="153"/>
      <c r="H36" s="153"/>
      <c r="I36" s="153"/>
      <c r="J36" s="9"/>
      <c r="K36" s="168"/>
      <c r="L36" s="168"/>
      <c r="M36" s="168"/>
      <c r="N36" s="168"/>
      <c r="O36" s="168"/>
      <c r="P36" s="168"/>
      <c r="Q36" s="168"/>
      <c r="R36" s="168"/>
    </row>
    <row r="37" spans="1:18" ht="26.4" x14ac:dyDescent="0.25">
      <c r="A37" s="9"/>
      <c r="B37" s="60" t="s">
        <v>85</v>
      </c>
      <c r="C37" s="136" t="s">
        <v>86</v>
      </c>
      <c r="D37" s="60" t="s">
        <v>28</v>
      </c>
      <c r="E37" s="60" t="s">
        <v>29</v>
      </c>
      <c r="F37" s="60" t="s">
        <v>63</v>
      </c>
      <c r="G37" s="60" t="s">
        <v>31</v>
      </c>
      <c r="H37" s="136" t="s">
        <v>32</v>
      </c>
      <c r="I37" s="136" t="s">
        <v>33</v>
      </c>
      <c r="J37" s="9"/>
      <c r="K37" s="57"/>
      <c r="L37" s="9"/>
      <c r="M37" s="9"/>
      <c r="N37" s="9"/>
      <c r="O37" s="9"/>
      <c r="P37" s="9"/>
      <c r="Q37" s="9"/>
      <c r="R37" s="9"/>
    </row>
    <row r="38" spans="1:18" ht="12.9" customHeight="1" x14ac:dyDescent="0.25">
      <c r="A38" s="9"/>
      <c r="B38" s="132"/>
      <c r="C38" s="132"/>
      <c r="D38" s="77"/>
      <c r="E38" s="77"/>
      <c r="F38" s="77"/>
      <c r="G38" s="77"/>
      <c r="H38" s="77"/>
      <c r="I38" s="77"/>
      <c r="J38" s="9"/>
      <c r="K38" s="57"/>
      <c r="L38" s="9"/>
      <c r="M38" s="9"/>
      <c r="N38" s="9"/>
      <c r="O38" s="9"/>
      <c r="P38" s="9"/>
      <c r="Q38" s="9"/>
      <c r="R38" s="9"/>
    </row>
    <row r="39" spans="1:18" ht="12.75" customHeight="1" x14ac:dyDescent="0.25">
      <c r="A39" s="9"/>
      <c r="B39" s="132"/>
      <c r="C39" s="132"/>
      <c r="D39" s="77"/>
      <c r="E39" s="77"/>
      <c r="F39" s="77"/>
      <c r="G39" s="77"/>
      <c r="H39" s="77"/>
      <c r="I39" s="77"/>
      <c r="J39" s="9"/>
      <c r="K39" s="9"/>
      <c r="L39" s="9"/>
      <c r="M39" s="9"/>
      <c r="N39" s="9"/>
      <c r="O39" s="9"/>
      <c r="P39" s="9"/>
      <c r="Q39" s="9"/>
      <c r="R39" s="9"/>
    </row>
    <row r="40" spans="1:18" ht="12.75" customHeight="1" x14ac:dyDescent="0.25">
      <c r="A40" s="9"/>
      <c r="B40" s="132"/>
      <c r="C40" s="132"/>
      <c r="D40" s="77"/>
      <c r="E40" s="77"/>
      <c r="F40" s="77"/>
      <c r="G40" s="77"/>
      <c r="H40" s="77"/>
      <c r="I40" s="77"/>
      <c r="J40" s="9"/>
      <c r="K40" s="9"/>
      <c r="L40" s="9"/>
      <c r="M40" s="9"/>
      <c r="N40" s="9"/>
      <c r="O40" s="9"/>
      <c r="P40" s="9"/>
      <c r="Q40" s="9"/>
      <c r="R40" s="9"/>
    </row>
    <row r="41" spans="1:18" ht="12.75" customHeight="1" x14ac:dyDescent="0.25">
      <c r="A41" s="9"/>
      <c r="B41" s="132"/>
      <c r="C41" s="132"/>
      <c r="D41" s="77"/>
      <c r="E41" s="77"/>
      <c r="F41" s="77"/>
      <c r="G41" s="77"/>
      <c r="H41" s="77"/>
      <c r="I41" s="77"/>
      <c r="J41" s="9"/>
      <c r="K41" s="9"/>
      <c r="L41" s="9"/>
      <c r="M41" s="9"/>
      <c r="N41" s="9"/>
      <c r="O41" s="9"/>
      <c r="P41" s="9"/>
      <c r="Q41" s="9"/>
      <c r="R41" s="9"/>
    </row>
    <row r="42" spans="1:18" ht="12.75" customHeight="1" x14ac:dyDescent="0.25">
      <c r="A42" s="9"/>
      <c r="B42" s="132"/>
      <c r="C42" s="132"/>
      <c r="D42" s="77"/>
      <c r="E42" s="77"/>
      <c r="F42" s="77"/>
      <c r="G42" s="77"/>
      <c r="H42" s="77"/>
      <c r="I42" s="77"/>
      <c r="J42" s="9"/>
      <c r="K42" s="9"/>
      <c r="L42" s="9"/>
      <c r="M42" s="9"/>
      <c r="N42" s="9"/>
      <c r="O42" s="9"/>
      <c r="P42" s="9"/>
      <c r="Q42" s="9"/>
      <c r="R42" s="9"/>
    </row>
    <row r="43" spans="1:18" ht="12.75" customHeight="1" x14ac:dyDescent="0.25">
      <c r="A43" s="9"/>
      <c r="B43" s="132"/>
      <c r="C43" s="132"/>
      <c r="D43" s="77"/>
      <c r="E43" s="77"/>
      <c r="F43" s="77"/>
      <c r="G43" s="77"/>
      <c r="H43" s="77"/>
      <c r="I43" s="77"/>
      <c r="J43" s="9"/>
      <c r="K43" s="9"/>
      <c r="L43" s="9"/>
      <c r="M43" s="9"/>
      <c r="N43" s="9"/>
      <c r="O43" s="9"/>
      <c r="P43" s="9"/>
      <c r="Q43" s="9"/>
      <c r="R43" s="9"/>
    </row>
    <row r="44" spans="1:18" ht="12.75" customHeight="1" x14ac:dyDescent="0.25">
      <c r="A44" s="9"/>
      <c r="B44" s="132"/>
      <c r="C44" s="132"/>
      <c r="D44" s="77"/>
      <c r="E44" s="77"/>
      <c r="F44" s="77"/>
      <c r="G44" s="77"/>
      <c r="H44" s="77"/>
      <c r="I44" s="77"/>
      <c r="J44" s="9"/>
      <c r="K44" s="9"/>
      <c r="L44" s="9"/>
      <c r="M44" s="9"/>
      <c r="N44" s="9"/>
      <c r="O44" s="9"/>
      <c r="P44" s="9"/>
      <c r="Q44" s="9"/>
      <c r="R44" s="9"/>
    </row>
    <row r="45" spans="1:18" ht="12.75" customHeight="1" x14ac:dyDescent="0.25">
      <c r="A45" s="9"/>
      <c r="B45" s="132"/>
      <c r="C45" s="132"/>
      <c r="D45" s="77"/>
      <c r="E45" s="77"/>
      <c r="F45" s="77"/>
      <c r="G45" s="77"/>
      <c r="H45" s="77"/>
      <c r="I45" s="77"/>
      <c r="J45" s="9"/>
      <c r="K45" s="9"/>
      <c r="L45" s="9"/>
      <c r="M45" s="9"/>
      <c r="N45" s="9"/>
      <c r="O45" s="9"/>
      <c r="P45" s="9"/>
      <c r="Q45" s="9"/>
      <c r="R45" s="9"/>
    </row>
    <row r="46" spans="1:18" ht="12.75" customHeight="1" x14ac:dyDescent="0.25">
      <c r="A46" s="9"/>
      <c r="B46" s="132"/>
      <c r="C46" s="132"/>
      <c r="D46" s="77"/>
      <c r="E46" s="77"/>
      <c r="F46" s="77"/>
      <c r="G46" s="77"/>
      <c r="H46" s="77"/>
      <c r="I46" s="77"/>
      <c r="J46" s="9"/>
      <c r="K46" s="9"/>
      <c r="L46" s="9"/>
      <c r="M46" s="9"/>
      <c r="N46" s="9"/>
      <c r="O46" s="9"/>
      <c r="P46" s="9"/>
      <c r="Q46" s="9"/>
      <c r="R46" s="9"/>
    </row>
    <row r="47" spans="1:18" ht="12.75" customHeight="1" x14ac:dyDescent="0.25">
      <c r="A47" s="9"/>
      <c r="B47" s="132"/>
      <c r="C47" s="132"/>
      <c r="D47" s="77"/>
      <c r="E47" s="77"/>
      <c r="F47" s="77"/>
      <c r="G47" s="77"/>
      <c r="H47" s="77"/>
      <c r="I47" s="77"/>
      <c r="J47" s="9"/>
      <c r="K47" s="9"/>
      <c r="L47" s="9"/>
      <c r="M47" s="9"/>
      <c r="N47" s="9"/>
      <c r="O47" s="9"/>
      <c r="P47" s="9"/>
      <c r="Q47" s="9"/>
      <c r="R47" s="9"/>
    </row>
    <row r="48" spans="1:18" ht="12.75" customHeight="1" x14ac:dyDescent="0.25">
      <c r="A48" s="9"/>
      <c r="B48" s="132"/>
      <c r="C48" s="132"/>
      <c r="D48" s="77"/>
      <c r="E48" s="77"/>
      <c r="F48" s="77"/>
      <c r="G48" s="77"/>
      <c r="H48" s="77"/>
      <c r="I48" s="77"/>
      <c r="J48" s="9"/>
      <c r="K48" s="9"/>
      <c r="L48" s="9"/>
      <c r="M48" s="9"/>
      <c r="N48" s="9"/>
      <c r="O48" s="9"/>
      <c r="P48" s="9"/>
      <c r="Q48" s="9"/>
      <c r="R48" s="9"/>
    </row>
    <row r="49" spans="1:10" ht="12.75" customHeight="1" x14ac:dyDescent="0.25">
      <c r="A49" s="9"/>
      <c r="B49" s="132"/>
      <c r="C49" s="132"/>
      <c r="D49" s="77"/>
      <c r="E49" s="77"/>
      <c r="F49" s="77"/>
      <c r="G49" s="77"/>
      <c r="H49" s="77"/>
      <c r="I49" s="77"/>
      <c r="J49" s="9"/>
    </row>
    <row r="50" spans="1:10" ht="12.75" customHeight="1" x14ac:dyDescent="0.25">
      <c r="A50" s="9"/>
      <c r="B50" s="132"/>
      <c r="C50" s="132"/>
      <c r="D50" s="77"/>
      <c r="E50" s="77"/>
      <c r="F50" s="77"/>
      <c r="G50" s="77"/>
      <c r="H50" s="77"/>
      <c r="I50" s="77"/>
      <c r="J50" s="9"/>
    </row>
    <row r="51" spans="1:10" ht="12.75" customHeight="1" x14ac:dyDescent="0.25">
      <c r="A51" s="9"/>
      <c r="B51" s="132"/>
      <c r="C51" s="132"/>
      <c r="D51" s="77"/>
      <c r="E51" s="77"/>
      <c r="F51" s="77"/>
      <c r="G51" s="77"/>
      <c r="H51" s="77"/>
      <c r="I51" s="77"/>
      <c r="J51" s="9"/>
    </row>
    <row r="52" spans="1:10" ht="12.75" customHeight="1" x14ac:dyDescent="0.25">
      <c r="A52" s="9"/>
      <c r="B52" s="132"/>
      <c r="C52" s="132"/>
      <c r="D52" s="77"/>
      <c r="E52" s="77"/>
      <c r="F52" s="77"/>
      <c r="G52" s="77"/>
      <c r="H52" s="77"/>
      <c r="I52" s="77"/>
      <c r="J52" s="9"/>
    </row>
    <row r="53" spans="1:10" x14ac:dyDescent="0.25">
      <c r="A53" s="9"/>
      <c r="B53" s="22" t="s">
        <v>21</v>
      </c>
      <c r="C53" s="22"/>
      <c r="D53" s="37">
        <f>SUM(D38:D52)</f>
        <v>0</v>
      </c>
      <c r="E53" s="37">
        <f t="shared" ref="E53:I53" si="6">SUM(E38:E52)</f>
        <v>0</v>
      </c>
      <c r="F53" s="37">
        <f>SUM(F38:F52)</f>
        <v>0</v>
      </c>
      <c r="G53" s="37">
        <f t="shared" si="6"/>
        <v>0</v>
      </c>
      <c r="H53" s="37">
        <f t="shared" si="6"/>
        <v>0</v>
      </c>
      <c r="I53" s="37">
        <f t="shared" si="6"/>
        <v>0</v>
      </c>
      <c r="J53" s="9"/>
    </row>
    <row r="54" spans="1:10" x14ac:dyDescent="0.25">
      <c r="A54" s="9"/>
      <c r="B54" s="66"/>
      <c r="C54" s="9"/>
      <c r="D54" s="9"/>
      <c r="E54" s="9"/>
      <c r="F54" s="9"/>
      <c r="G54" s="9"/>
      <c r="H54" s="9"/>
      <c r="I54" s="9"/>
      <c r="J54" s="9"/>
    </row>
  </sheetData>
  <sheetProtection algorithmName="SHA-512" hashValue="f3UomRbqTNhbMrO4nr67LigV8L4zTH9b+v3D9ZAV1A6g70sjr+5zlK8XiqckjAqfN+bfdM2Fs3BBS/Fn+kQG1Q==" saltValue="TNQ2b7HNRwATJWTAfuIjGQ==" spinCount="100000" sheet="1" objects="1" scenarios="1"/>
  <protectedRanges>
    <protectedRange sqref="C31:D31" name="Range1"/>
  </protectedRanges>
  <mergeCells count="12">
    <mergeCell ref="D36:I36"/>
    <mergeCell ref="O2:P2"/>
    <mergeCell ref="E29:J29"/>
    <mergeCell ref="E17:J17"/>
    <mergeCell ref="K34:R36"/>
    <mergeCell ref="B5:H5"/>
    <mergeCell ref="C17:C18"/>
    <mergeCell ref="D17:D18"/>
    <mergeCell ref="B15:P15"/>
    <mergeCell ref="B27:J27"/>
    <mergeCell ref="B34:I34"/>
    <mergeCell ref="K17:P17"/>
  </mergeCells>
  <printOptions horizontalCentered="1"/>
  <pageMargins left="0" right="0" top="0.74" bottom="0.5" header="0" footer="0"/>
  <pageSetup scale="71"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T35"/>
  <sheetViews>
    <sheetView showGridLines="0" topLeftCell="A5" zoomScale="97" zoomScaleNormal="100" zoomScalePageLayoutView="85" workbookViewId="0">
      <selection activeCell="H16" sqref="H16"/>
    </sheetView>
  </sheetViews>
  <sheetFormatPr defaultColWidth="8.88671875" defaultRowHeight="13.2" x14ac:dyDescent="0.25"/>
  <cols>
    <col min="1" max="1" width="5.33203125" style="11" customWidth="1"/>
    <col min="2" max="2" width="24.5546875" style="11" customWidth="1"/>
    <col min="3" max="3" width="12.109375" style="11" customWidth="1"/>
    <col min="4" max="4" width="16" style="11" customWidth="1"/>
    <col min="5" max="8" width="12.109375" style="11" customWidth="1"/>
    <col min="9" max="9" width="14.88671875" style="11" customWidth="1"/>
    <col min="10" max="10" width="14.44140625" style="11" customWidth="1"/>
    <col min="11" max="11" width="11" style="11" customWidth="1"/>
    <col min="12" max="12" width="12.33203125" style="11" customWidth="1"/>
    <col min="13" max="13" width="14.44140625" style="11" customWidth="1"/>
    <col min="14" max="14" width="11" style="11" customWidth="1"/>
    <col min="15" max="15" width="12.33203125" style="11" customWidth="1"/>
    <col min="16" max="16" width="14.44140625" style="11" customWidth="1"/>
    <col min="17" max="17" width="11" style="11" customWidth="1"/>
    <col min="18" max="18" width="12.33203125" style="11" customWidth="1"/>
    <col min="19" max="19" width="14.44140625" style="11" customWidth="1"/>
    <col min="20" max="20" width="11" style="11" customWidth="1"/>
    <col min="21" max="16384" width="8.88671875" style="11"/>
  </cols>
  <sheetData>
    <row r="1" spans="1:20" ht="15.6" x14ac:dyDescent="0.3">
      <c r="A1" s="2" t="str">
        <f>'2. Cost Summary'!A1</f>
        <v>State of Indiana, RFP #26-84315</v>
      </c>
      <c r="B1" s="9"/>
      <c r="C1" s="9"/>
      <c r="D1" s="9"/>
      <c r="E1" s="9"/>
      <c r="F1" s="9"/>
      <c r="G1" s="9"/>
      <c r="H1" s="9"/>
      <c r="I1" s="9"/>
      <c r="J1" s="9"/>
      <c r="K1" s="9"/>
      <c r="L1" s="9"/>
      <c r="M1" s="9"/>
      <c r="N1" s="9"/>
      <c r="O1" s="9"/>
      <c r="P1" s="9"/>
      <c r="Q1" s="9"/>
      <c r="R1" s="9"/>
      <c r="S1" s="9"/>
      <c r="T1" s="9"/>
    </row>
    <row r="2" spans="1:20" ht="15" customHeight="1" x14ac:dyDescent="0.3">
      <c r="A2" s="2" t="str">
        <f>'2. Cost Summary'!A2</f>
        <v>Attachment D - Cost Proposal</v>
      </c>
      <c r="B2" s="9"/>
      <c r="C2" s="9"/>
      <c r="D2" s="9"/>
      <c r="E2" s="9"/>
      <c r="F2" s="9"/>
      <c r="G2" s="18" t="s">
        <v>3</v>
      </c>
      <c r="H2" s="151" t="str">
        <f>'2. Cost Summary'!K2</f>
        <v>&lt;INSERT NAME&gt;</v>
      </c>
      <c r="I2" s="152"/>
      <c r="J2" s="9"/>
      <c r="K2" s="9"/>
      <c r="L2" s="9"/>
      <c r="M2" s="9"/>
      <c r="N2" s="9"/>
      <c r="O2" s="9"/>
      <c r="P2" s="9"/>
      <c r="Q2" s="9"/>
      <c r="R2" s="9"/>
      <c r="S2" s="9"/>
      <c r="T2" s="9"/>
    </row>
    <row r="3" spans="1:20" ht="15" customHeight="1" x14ac:dyDescent="0.25">
      <c r="A3" s="5" t="s">
        <v>87</v>
      </c>
      <c r="B3" s="9"/>
      <c r="C3" s="9"/>
      <c r="D3" s="9"/>
      <c r="E3" s="9"/>
      <c r="F3" s="9"/>
      <c r="G3" s="9"/>
      <c r="H3" s="9"/>
      <c r="I3" s="9"/>
      <c r="J3" s="9"/>
      <c r="K3" s="9"/>
      <c r="L3" s="9"/>
      <c r="M3" s="57"/>
      <c r="N3" s="57"/>
      <c r="O3" s="57"/>
      <c r="P3" s="57"/>
      <c r="Q3" s="57"/>
      <c r="R3" s="57"/>
      <c r="S3" s="57"/>
      <c r="T3" s="57"/>
    </row>
    <row r="4" spans="1:20" s="13" customFormat="1" ht="15" customHeight="1" x14ac:dyDescent="0.3">
      <c r="A4" s="12"/>
      <c r="B4" s="7"/>
      <c r="C4" s="7"/>
      <c r="D4" s="7"/>
      <c r="E4" s="7"/>
      <c r="F4" s="7"/>
      <c r="G4" s="7"/>
      <c r="H4" s="7"/>
      <c r="I4" s="14"/>
      <c r="J4" s="15"/>
      <c r="K4" s="7"/>
      <c r="L4" s="7"/>
      <c r="M4" s="57"/>
      <c r="N4" s="57"/>
      <c r="O4" s="57"/>
      <c r="P4" s="57"/>
      <c r="Q4" s="57"/>
      <c r="R4" s="57"/>
      <c r="S4" s="57"/>
      <c r="T4" s="57"/>
    </row>
    <row r="5" spans="1:20" s="13" customFormat="1" ht="65.099999999999994" customHeight="1" x14ac:dyDescent="0.25">
      <c r="A5" s="12"/>
      <c r="B5" s="155" t="s">
        <v>88</v>
      </c>
      <c r="C5" s="155"/>
      <c r="D5" s="155"/>
      <c r="E5" s="155"/>
      <c r="F5" s="155"/>
      <c r="G5" s="155"/>
      <c r="H5" s="155"/>
      <c r="I5" s="155"/>
      <c r="J5" s="16"/>
      <c r="K5" s="16"/>
      <c r="L5" s="16"/>
      <c r="M5" s="174"/>
      <c r="N5" s="174"/>
      <c r="O5" s="174"/>
      <c r="P5" s="174"/>
      <c r="Q5" s="174"/>
      <c r="R5" s="174"/>
      <c r="S5" s="174"/>
      <c r="T5" s="52"/>
    </row>
    <row r="6" spans="1:20" s="13" customFormat="1" ht="13.8" x14ac:dyDescent="0.25">
      <c r="A6" s="12"/>
      <c r="B6" s="83"/>
      <c r="C6" s="17"/>
      <c r="D6" s="17"/>
      <c r="E6" s="17"/>
      <c r="F6" s="17"/>
      <c r="G6" s="17"/>
      <c r="H6" s="17"/>
      <c r="I6" s="17"/>
      <c r="J6" s="16"/>
      <c r="K6" s="16"/>
      <c r="L6" s="16"/>
      <c r="M6" s="52"/>
      <c r="N6" s="52"/>
      <c r="O6" s="52"/>
      <c r="P6" s="52"/>
      <c r="Q6" s="52"/>
      <c r="R6" s="52"/>
      <c r="S6" s="52"/>
      <c r="T6" s="52"/>
    </row>
    <row r="7" spans="1:20" x14ac:dyDescent="0.25">
      <c r="A7" s="9"/>
      <c r="B7" s="9"/>
      <c r="C7" s="9"/>
      <c r="D7" s="9"/>
      <c r="E7" s="9"/>
      <c r="F7" s="57"/>
      <c r="G7" s="57"/>
      <c r="H7" s="9"/>
      <c r="I7" s="9"/>
      <c r="J7" s="9"/>
      <c r="K7" s="9"/>
      <c r="L7" s="9"/>
      <c r="M7" s="57"/>
      <c r="N7" s="57"/>
      <c r="O7" s="57"/>
      <c r="P7" s="57"/>
      <c r="Q7" s="57"/>
      <c r="R7" s="57"/>
      <c r="S7" s="57"/>
      <c r="T7" s="57"/>
    </row>
    <row r="8" spans="1:20" ht="15.6" x14ac:dyDescent="0.25">
      <c r="A8" s="9"/>
      <c r="B8" s="99" t="s">
        <v>89</v>
      </c>
      <c r="C8" s="9"/>
      <c r="D8" s="9"/>
      <c r="E8" s="9"/>
      <c r="F8" s="71"/>
      <c r="G8" s="71"/>
      <c r="H8" s="9"/>
      <c r="I8" s="9"/>
      <c r="J8" s="9"/>
      <c r="K8" s="9"/>
      <c r="L8" s="9"/>
      <c r="M8" s="9"/>
      <c r="N8" s="9"/>
      <c r="O8" s="9"/>
      <c r="P8" s="9"/>
      <c r="Q8" s="9"/>
      <c r="R8" s="9"/>
      <c r="S8" s="9"/>
      <c r="T8" s="9"/>
    </row>
    <row r="9" spans="1:20" ht="12.9" customHeight="1" x14ac:dyDescent="0.25">
      <c r="A9" s="9"/>
      <c r="B9" s="9"/>
      <c r="C9" s="153" t="s">
        <v>26</v>
      </c>
      <c r="D9" s="153"/>
      <c r="E9" s="153"/>
      <c r="F9" s="153"/>
      <c r="G9" s="153"/>
      <c r="H9" s="153"/>
      <c r="I9" s="165" t="s">
        <v>90</v>
      </c>
      <c r="J9" s="9"/>
      <c r="K9" s="9"/>
      <c r="L9" s="9"/>
      <c r="M9" s="9"/>
      <c r="N9" s="9"/>
      <c r="O9" s="9"/>
      <c r="P9" s="9"/>
      <c r="Q9" s="9"/>
      <c r="R9" s="9"/>
      <c r="S9" s="9"/>
      <c r="T9" s="9"/>
    </row>
    <row r="10" spans="1:20" ht="26.4" x14ac:dyDescent="0.25">
      <c r="A10" s="9"/>
      <c r="B10" s="9"/>
      <c r="C10" s="60" t="s">
        <v>28</v>
      </c>
      <c r="D10" s="60" t="s">
        <v>29</v>
      </c>
      <c r="E10" s="60" t="s">
        <v>63</v>
      </c>
      <c r="F10" s="60" t="s">
        <v>31</v>
      </c>
      <c r="G10" s="136" t="s">
        <v>32</v>
      </c>
      <c r="H10" s="136" t="s">
        <v>33</v>
      </c>
      <c r="I10" s="166"/>
      <c r="J10" s="9"/>
      <c r="K10" s="9"/>
      <c r="L10" s="9"/>
      <c r="M10" s="9"/>
      <c r="N10" s="9"/>
      <c r="O10" s="9"/>
      <c r="P10" s="9"/>
      <c r="Q10" s="9"/>
      <c r="R10" s="9"/>
      <c r="S10" s="9"/>
      <c r="T10" s="9"/>
    </row>
    <row r="11" spans="1:20" ht="26.4" x14ac:dyDescent="0.25">
      <c r="A11" s="9"/>
      <c r="B11" s="136" t="s">
        <v>91</v>
      </c>
      <c r="C11" s="73" t="str">
        <f>IFERROR(AVERAGE('3. Staff Rates'!C10:C14),"")</f>
        <v/>
      </c>
      <c r="D11" s="73" t="str">
        <f>IFERROR(AVERAGE('3. Staff Rates'!D10:D14),"")</f>
        <v/>
      </c>
      <c r="E11" s="73" t="str">
        <f>IFERROR(AVERAGE('3. Staff Rates'!E10:E14),"")</f>
        <v/>
      </c>
      <c r="F11" s="73" t="str">
        <f>IFERROR(AVERAGE('3. Staff Rates'!F10:F15),"")</f>
        <v/>
      </c>
      <c r="G11" s="73" t="str">
        <f>IFERROR(AVERAGE('3. Staff Rates'!G10:G15),"")</f>
        <v/>
      </c>
      <c r="H11" s="73" t="str">
        <f>IFERROR(AVERAGE('3. Staff Rates'!H10:H15),"")</f>
        <v/>
      </c>
      <c r="I11" s="72">
        <v>0.25</v>
      </c>
      <c r="J11" s="9"/>
      <c r="K11" s="9"/>
      <c r="L11" s="9"/>
      <c r="M11" s="9"/>
      <c r="N11" s="9"/>
      <c r="O11" s="9"/>
      <c r="P11" s="9"/>
      <c r="Q11" s="9"/>
      <c r="R11" s="9"/>
      <c r="S11" s="9"/>
      <c r="T11" s="9"/>
    </row>
    <row r="12" spans="1:20" ht="26.4" x14ac:dyDescent="0.25">
      <c r="A12" s="9"/>
      <c r="B12" s="136" t="s">
        <v>92</v>
      </c>
      <c r="C12" s="73" t="str">
        <f>IFERROR(AVERAGE('3. Staff Rates'!C16:C39),"")</f>
        <v/>
      </c>
      <c r="D12" s="73" t="str">
        <f>IFERROR(AVERAGE('3. Staff Rates'!D16:D39),"")</f>
        <v/>
      </c>
      <c r="E12" s="73" t="str">
        <f>IFERROR(AVERAGE('3. Staff Rates'!E16:E39),"")</f>
        <v/>
      </c>
      <c r="F12" s="73" t="str">
        <f>IFERROR(AVERAGE('3. Staff Rates'!F16:F39),"")</f>
        <v/>
      </c>
      <c r="G12" s="73" t="str">
        <f>IFERROR(AVERAGE('3. Staff Rates'!G16:G39),"")</f>
        <v/>
      </c>
      <c r="H12" s="73" t="str">
        <f>IFERROR(AVERAGE('3. Staff Rates'!H16:H39),"")</f>
        <v/>
      </c>
      <c r="I12" s="72">
        <v>0.75</v>
      </c>
      <c r="J12" s="9"/>
      <c r="K12" s="9"/>
      <c r="L12" s="9"/>
      <c r="M12" s="9"/>
      <c r="N12" s="9"/>
      <c r="O12" s="9"/>
      <c r="P12" s="9"/>
      <c r="Q12" s="9"/>
      <c r="R12" s="9"/>
      <c r="S12" s="9"/>
      <c r="T12" s="9"/>
    </row>
    <row r="13" spans="1:20" ht="40.5" customHeight="1" x14ac:dyDescent="0.25">
      <c r="A13" s="9"/>
      <c r="B13" s="134" t="s">
        <v>93</v>
      </c>
      <c r="C13" s="73" t="str">
        <f>IFERROR((C11*$I$11)+(C12*$I$12)," ")</f>
        <v xml:space="preserve"> </v>
      </c>
      <c r="D13" s="73" t="str">
        <f t="shared" ref="D13:H13" si="0">IFERROR((D11*$I$11)+(D12*$I$12)," ")</f>
        <v xml:space="preserve"> </v>
      </c>
      <c r="E13" s="73" t="str">
        <f t="shared" si="0"/>
        <v xml:space="preserve"> </v>
      </c>
      <c r="F13" s="73" t="str">
        <f t="shared" si="0"/>
        <v xml:space="preserve"> </v>
      </c>
      <c r="G13" s="73" t="str">
        <f t="shared" si="0"/>
        <v xml:space="preserve"> </v>
      </c>
      <c r="H13" s="73" t="str">
        <f t="shared" si="0"/>
        <v xml:space="preserve"> </v>
      </c>
      <c r="I13" s="9"/>
      <c r="J13" s="9"/>
      <c r="K13" s="9"/>
      <c r="L13" s="9"/>
      <c r="M13" s="9"/>
      <c r="N13" s="9"/>
      <c r="O13" s="9"/>
      <c r="P13" s="9"/>
      <c r="Q13" s="9"/>
      <c r="R13" s="9"/>
      <c r="S13" s="9"/>
      <c r="T13" s="9"/>
    </row>
    <row r="14" spans="1:20" ht="26.25" customHeight="1" x14ac:dyDescent="0.25">
      <c r="A14" s="9"/>
      <c r="B14" s="9"/>
      <c r="C14" s="9"/>
      <c r="D14" s="9"/>
      <c r="E14" s="9"/>
      <c r="F14" s="39"/>
      <c r="G14" s="9"/>
      <c r="H14" s="9"/>
      <c r="I14" s="9"/>
      <c r="J14" s="9"/>
      <c r="K14" s="9"/>
      <c r="L14" s="9"/>
      <c r="M14" s="9"/>
      <c r="N14" s="9"/>
      <c r="O14" s="9"/>
      <c r="P14" s="9"/>
      <c r="Q14" s="9"/>
      <c r="R14" s="9"/>
      <c r="S14" s="9"/>
      <c r="T14" s="9"/>
    </row>
    <row r="15" spans="1:20" ht="15.6" x14ac:dyDescent="0.3">
      <c r="A15" s="9"/>
      <c r="B15" s="27" t="s">
        <v>94</v>
      </c>
      <c r="C15" s="9"/>
      <c r="D15" s="9"/>
      <c r="E15" s="9"/>
      <c r="F15" s="9"/>
      <c r="G15" s="9"/>
      <c r="H15" s="9"/>
      <c r="I15" s="9"/>
      <c r="J15" s="9"/>
      <c r="K15" s="9"/>
      <c r="L15" s="9"/>
      <c r="M15" s="9"/>
      <c r="N15" s="9"/>
      <c r="O15" s="9"/>
      <c r="P15" s="9"/>
      <c r="Q15" s="9"/>
      <c r="R15" s="9"/>
      <c r="S15" s="9"/>
      <c r="T15" s="9"/>
    </row>
    <row r="16" spans="1:20" ht="39.6" x14ac:dyDescent="0.25">
      <c r="A16" s="9"/>
      <c r="B16" s="28" t="s">
        <v>95</v>
      </c>
      <c r="C16" s="28" t="s">
        <v>96</v>
      </c>
      <c r="D16" s="28" t="s">
        <v>97</v>
      </c>
      <c r="E16" s="28" t="s">
        <v>98</v>
      </c>
      <c r="F16" s="9"/>
      <c r="G16" s="9"/>
      <c r="H16" s="9"/>
      <c r="I16" s="9"/>
      <c r="J16" s="9"/>
      <c r="K16" s="9"/>
      <c r="L16" s="9"/>
      <c r="M16" s="9"/>
      <c r="N16" s="9"/>
      <c r="O16" s="9"/>
      <c r="P16" s="9"/>
      <c r="Q16" s="9"/>
      <c r="R16" s="9"/>
      <c r="S16" s="9"/>
      <c r="T16" s="9"/>
    </row>
    <row r="17" spans="2:13" x14ac:dyDescent="0.25">
      <c r="B17" s="25" t="s">
        <v>28</v>
      </c>
      <c r="C17" s="19">
        <v>3100</v>
      </c>
      <c r="D17" s="130" t="str">
        <f>C13</f>
        <v xml:space="preserve"> </v>
      </c>
      <c r="E17" s="23" t="str">
        <f>IFERROR(C17*D17," ")</f>
        <v xml:space="preserve"> </v>
      </c>
      <c r="F17" s="9"/>
      <c r="G17" s="9"/>
      <c r="H17" s="9"/>
      <c r="I17" s="9"/>
      <c r="J17" s="9"/>
      <c r="K17" s="9"/>
      <c r="L17" s="9"/>
      <c r="M17" s="9"/>
    </row>
    <row r="18" spans="2:13" x14ac:dyDescent="0.25">
      <c r="B18" s="25" t="s">
        <v>29</v>
      </c>
      <c r="C18" s="19">
        <v>3100</v>
      </c>
      <c r="D18" s="130" t="str">
        <f>D13</f>
        <v xml:space="preserve"> </v>
      </c>
      <c r="E18" s="23" t="str">
        <f t="shared" ref="E18:E22" si="1">IFERROR(C18*D18," ")</f>
        <v xml:space="preserve"> </v>
      </c>
      <c r="F18" s="9"/>
      <c r="G18" s="9"/>
      <c r="H18" s="9"/>
      <c r="I18" s="9"/>
      <c r="J18" s="9"/>
      <c r="K18" s="9"/>
      <c r="L18" s="9"/>
      <c r="M18" s="9"/>
    </row>
    <row r="19" spans="2:13" x14ac:dyDescent="0.25">
      <c r="B19" s="25" t="s">
        <v>63</v>
      </c>
      <c r="C19" s="19">
        <v>3100</v>
      </c>
      <c r="D19" s="130" t="str">
        <f>E13</f>
        <v xml:space="preserve"> </v>
      </c>
      <c r="E19" s="23" t="str">
        <f t="shared" si="1"/>
        <v xml:space="preserve"> </v>
      </c>
      <c r="F19" s="9"/>
      <c r="G19" s="9"/>
      <c r="H19" s="9"/>
      <c r="I19" s="57"/>
      <c r="J19" s="9"/>
      <c r="K19" s="9"/>
      <c r="L19" s="9"/>
      <c r="M19" s="9"/>
    </row>
    <row r="20" spans="2:13" x14ac:dyDescent="0.25">
      <c r="B20" s="25" t="s">
        <v>31</v>
      </c>
      <c r="C20" s="19">
        <v>3100</v>
      </c>
      <c r="D20" s="130" t="str">
        <f>F13</f>
        <v xml:space="preserve"> </v>
      </c>
      <c r="E20" s="23" t="str">
        <f t="shared" si="1"/>
        <v xml:space="preserve"> </v>
      </c>
      <c r="F20" s="9"/>
      <c r="G20" s="9"/>
      <c r="H20" s="9"/>
      <c r="I20" s="57"/>
      <c r="J20" s="9"/>
      <c r="K20" s="9"/>
      <c r="L20" s="9"/>
      <c r="M20" s="9"/>
    </row>
    <row r="21" spans="2:13" x14ac:dyDescent="0.25">
      <c r="B21" s="25" t="s">
        <v>32</v>
      </c>
      <c r="C21" s="19">
        <v>3100</v>
      </c>
      <c r="D21" s="130" t="str">
        <f>G13</f>
        <v xml:space="preserve"> </v>
      </c>
      <c r="E21" s="23" t="str">
        <f t="shared" si="1"/>
        <v xml:space="preserve"> </v>
      </c>
      <c r="F21" s="9"/>
      <c r="G21" s="9"/>
      <c r="H21" s="9"/>
      <c r="I21" s="95"/>
      <c r="J21" s="9"/>
      <c r="K21" s="9"/>
      <c r="L21" s="9"/>
      <c r="M21" s="9"/>
    </row>
    <row r="22" spans="2:13" x14ac:dyDescent="0.25">
      <c r="B22" s="25" t="s">
        <v>33</v>
      </c>
      <c r="C22" s="19">
        <v>3100</v>
      </c>
      <c r="D22" s="130" t="str">
        <f>H13</f>
        <v xml:space="preserve"> </v>
      </c>
      <c r="E22" s="23" t="str">
        <f t="shared" si="1"/>
        <v xml:space="preserve"> </v>
      </c>
      <c r="F22" s="9"/>
      <c r="G22" s="9"/>
      <c r="H22" s="9"/>
      <c r="I22" s="57"/>
      <c r="J22" s="9"/>
      <c r="K22" s="9"/>
      <c r="L22" s="9"/>
      <c r="M22" s="9"/>
    </row>
    <row r="23" spans="2:13" ht="57.9" customHeight="1" x14ac:dyDescent="0.25">
      <c r="B23" s="173"/>
      <c r="C23" s="173"/>
      <c r="D23" s="173"/>
      <c r="E23" s="173"/>
      <c r="F23" s="39"/>
      <c r="G23" s="57"/>
      <c r="H23" s="57"/>
      <c r="I23" s="106"/>
      <c r="J23" s="106"/>
      <c r="K23" s="106"/>
      <c r="L23" s="106"/>
      <c r="M23" s="106"/>
    </row>
    <row r="35" ht="44.1" customHeight="1" x14ac:dyDescent="0.25"/>
  </sheetData>
  <protectedRanges>
    <protectedRange sqref="D17:D22" name="Range1"/>
  </protectedRanges>
  <mergeCells count="6">
    <mergeCell ref="B23:E23"/>
    <mergeCell ref="H2:I2"/>
    <mergeCell ref="C9:H9"/>
    <mergeCell ref="I9:I10"/>
    <mergeCell ref="M5:S5"/>
    <mergeCell ref="B5:I5"/>
  </mergeCells>
  <phoneticPr fontId="6" type="noConversion"/>
  <printOptions horizontalCentered="1"/>
  <pageMargins left="0" right="0" top="0.74" bottom="0.5" header="0" footer="0"/>
  <pageSetup scale="71" orientation="landscape" r:id="rId1"/>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EBED8-68A8-448E-9D32-03CFEEB58DF1}">
  <sheetPr>
    <pageSetUpPr fitToPage="1"/>
  </sheetPr>
  <dimension ref="A1:T26"/>
  <sheetViews>
    <sheetView showGridLines="0" zoomScale="77" zoomScaleNormal="100" zoomScalePageLayoutView="85" workbookViewId="0"/>
  </sheetViews>
  <sheetFormatPr defaultColWidth="8.88671875" defaultRowHeight="13.2" x14ac:dyDescent="0.25"/>
  <cols>
    <col min="1" max="1" width="5.33203125" style="11" customWidth="1"/>
    <col min="2" max="2" width="108.33203125" style="11" customWidth="1"/>
    <col min="3" max="6" width="20.44140625" style="11" customWidth="1"/>
    <col min="7" max="7" width="19.33203125" style="11" customWidth="1"/>
    <col min="8" max="8" width="18.44140625" style="11" customWidth="1"/>
    <col min="9" max="9" width="15" style="11" customWidth="1"/>
    <col min="10" max="10" width="14.44140625" style="11" customWidth="1"/>
    <col min="11" max="11" width="11" style="11" customWidth="1"/>
    <col min="12" max="12" width="12.33203125" style="11" customWidth="1"/>
    <col min="13" max="13" width="14.44140625" style="11" customWidth="1"/>
    <col min="14" max="14" width="11" style="11" customWidth="1"/>
    <col min="15" max="15" width="12.33203125" style="11" customWidth="1"/>
    <col min="16" max="16" width="14.44140625" style="11" customWidth="1"/>
    <col min="17" max="17" width="11" style="11" customWidth="1"/>
    <col min="18" max="18" width="12.33203125" style="11" customWidth="1"/>
    <col min="19" max="19" width="14.44140625" style="11" customWidth="1"/>
    <col min="20" max="20" width="11" style="11" customWidth="1"/>
    <col min="21" max="16384" width="8.88671875" style="11"/>
  </cols>
  <sheetData>
    <row r="1" spans="1:20" ht="15.6" x14ac:dyDescent="0.3">
      <c r="A1" s="2" t="str">
        <f>'2. Cost Summary'!A1</f>
        <v>State of Indiana, RFP #26-84315</v>
      </c>
      <c r="B1" s="9"/>
      <c r="C1" s="9"/>
      <c r="D1" s="9"/>
      <c r="E1" s="9"/>
      <c r="F1" s="9"/>
      <c r="G1" s="9"/>
      <c r="H1" s="9"/>
      <c r="I1" s="9"/>
      <c r="J1" s="9"/>
      <c r="K1" s="9"/>
      <c r="L1" s="9"/>
      <c r="M1" s="9"/>
      <c r="N1" s="9"/>
      <c r="O1" s="9"/>
      <c r="P1" s="9"/>
      <c r="Q1" s="9"/>
      <c r="R1" s="9"/>
      <c r="S1" s="9"/>
      <c r="T1" s="9"/>
    </row>
    <row r="2" spans="1:20" ht="15" customHeight="1" x14ac:dyDescent="0.3">
      <c r="A2" s="2" t="str">
        <f>'2. Cost Summary'!A2</f>
        <v>Attachment D - Cost Proposal</v>
      </c>
      <c r="B2" s="9"/>
      <c r="C2" s="18" t="s">
        <v>3</v>
      </c>
      <c r="D2" s="135" t="str">
        <f>'2. Cost Summary'!K2</f>
        <v>&lt;INSERT NAME&gt;</v>
      </c>
      <c r="E2" s="9"/>
      <c r="F2" s="9"/>
      <c r="G2" s="17"/>
      <c r="H2" s="17"/>
      <c r="I2" s="9"/>
      <c r="J2" s="9"/>
      <c r="K2" s="9"/>
      <c r="L2" s="9"/>
      <c r="M2" s="9"/>
      <c r="N2" s="9"/>
      <c r="O2" s="9"/>
      <c r="P2" s="9"/>
      <c r="Q2" s="9"/>
      <c r="R2" s="9"/>
      <c r="S2" s="9"/>
      <c r="T2" s="9"/>
    </row>
    <row r="3" spans="1:20" ht="15" customHeight="1" x14ac:dyDescent="0.25">
      <c r="A3" s="5" t="s">
        <v>99</v>
      </c>
      <c r="B3" s="9"/>
      <c r="C3" s="9"/>
      <c r="D3" s="9"/>
      <c r="E3" s="9"/>
      <c r="F3" s="9"/>
      <c r="G3" s="17"/>
      <c r="H3" s="17"/>
      <c r="I3" s="9"/>
      <c r="J3" s="9"/>
      <c r="K3" s="9"/>
      <c r="L3" s="9"/>
      <c r="M3" s="9"/>
      <c r="N3" s="9"/>
      <c r="O3" s="9"/>
      <c r="P3" s="9"/>
      <c r="Q3" s="9"/>
      <c r="R3" s="9"/>
      <c r="S3" s="9"/>
      <c r="T3" s="9"/>
    </row>
    <row r="4" spans="1:20" s="13" customFormat="1" ht="15" customHeight="1" x14ac:dyDescent="0.3">
      <c r="A4" s="12"/>
      <c r="B4" s="80"/>
      <c r="C4" s="7"/>
      <c r="D4" s="7"/>
      <c r="E4" s="7"/>
      <c r="F4" s="7"/>
      <c r="G4" s="7"/>
      <c r="H4" s="7"/>
      <c r="I4" s="14"/>
      <c r="J4" s="15"/>
      <c r="K4" s="7"/>
      <c r="L4" s="7"/>
      <c r="M4" s="7"/>
      <c r="N4" s="7"/>
      <c r="O4" s="7"/>
      <c r="P4" s="7"/>
      <c r="Q4" s="7"/>
      <c r="R4" s="7"/>
      <c r="S4" s="7"/>
      <c r="T4" s="7"/>
    </row>
    <row r="5" spans="1:20" s="13" customFormat="1" ht="15.6" x14ac:dyDescent="0.3">
      <c r="A5" s="12"/>
      <c r="B5" s="27" t="s">
        <v>100</v>
      </c>
      <c r="C5" s="140"/>
      <c r="D5" s="140"/>
      <c r="E5" s="140"/>
      <c r="F5" s="140"/>
      <c r="G5" s="140"/>
      <c r="H5" s="140"/>
      <c r="I5" s="52"/>
      <c r="J5" s="52"/>
      <c r="K5" s="16"/>
      <c r="L5" s="16"/>
      <c r="M5" s="16"/>
      <c r="N5" s="16"/>
      <c r="O5" s="16"/>
      <c r="P5" s="16"/>
      <c r="Q5" s="16"/>
      <c r="R5" s="16"/>
      <c r="S5" s="16"/>
      <c r="T5" s="16"/>
    </row>
    <row r="6" spans="1:20" s="13" customFormat="1" ht="30.9" customHeight="1" x14ac:dyDescent="0.25">
      <c r="A6" s="12"/>
      <c r="B6" s="88" t="s">
        <v>101</v>
      </c>
      <c r="C6" s="58"/>
      <c r="D6" s="58"/>
      <c r="E6" s="58"/>
      <c r="F6" s="58"/>
      <c r="G6" s="58"/>
      <c r="H6" s="58"/>
      <c r="I6" s="52"/>
      <c r="J6" s="52"/>
      <c r="K6" s="16"/>
      <c r="L6" s="16"/>
      <c r="M6" s="16"/>
      <c r="N6" s="16"/>
      <c r="O6" s="16"/>
      <c r="P6" s="16"/>
      <c r="Q6" s="16"/>
      <c r="R6" s="16"/>
      <c r="S6" s="16"/>
      <c r="T6" s="16"/>
    </row>
    <row r="7" spans="1:20" s="13" customFormat="1" ht="63" customHeight="1" x14ac:dyDescent="0.25">
      <c r="A7" s="12"/>
      <c r="B7" s="59"/>
      <c r="C7" s="53"/>
      <c r="D7" s="53"/>
      <c r="E7" s="53"/>
      <c r="F7" s="53"/>
      <c r="G7" s="53"/>
      <c r="H7" s="53"/>
      <c r="I7" s="53"/>
      <c r="J7" s="52"/>
      <c r="K7" s="16"/>
      <c r="L7" s="16"/>
      <c r="M7" s="16"/>
      <c r="N7" s="16"/>
      <c r="O7" s="16"/>
      <c r="P7" s="16"/>
      <c r="Q7" s="16"/>
      <c r="R7" s="16"/>
      <c r="S7" s="16"/>
      <c r="T7" s="16"/>
    </row>
    <row r="8" spans="1:20" x14ac:dyDescent="0.25">
      <c r="A8" s="9"/>
      <c r="B8" s="57"/>
      <c r="C8" s="57"/>
      <c r="D8" s="57"/>
      <c r="E8" s="57"/>
      <c r="F8" s="57"/>
      <c r="G8" s="57"/>
      <c r="H8" s="57"/>
      <c r="I8" s="57"/>
      <c r="J8" s="57"/>
      <c r="K8" s="9"/>
      <c r="L8" s="9"/>
      <c r="M8" s="9"/>
      <c r="N8" s="9"/>
      <c r="O8" s="9"/>
      <c r="P8" s="9"/>
      <c r="Q8" s="9"/>
      <c r="R8" s="9"/>
      <c r="S8" s="9"/>
      <c r="T8" s="9"/>
    </row>
    <row r="9" spans="1:20" x14ac:dyDescent="0.25">
      <c r="A9" s="9"/>
      <c r="B9" s="54"/>
      <c r="C9" s="54"/>
      <c r="D9" s="54"/>
      <c r="E9" s="54"/>
      <c r="F9" s="54"/>
      <c r="G9" s="54"/>
      <c r="H9" s="133"/>
      <c r="I9" s="133"/>
      <c r="J9" s="57"/>
      <c r="K9" s="9"/>
      <c r="L9" s="9"/>
      <c r="M9" s="9"/>
      <c r="N9" s="9"/>
      <c r="O9" s="9"/>
      <c r="P9" s="9"/>
      <c r="Q9" s="9"/>
      <c r="R9" s="9"/>
      <c r="S9" s="9"/>
      <c r="T9" s="9"/>
    </row>
    <row r="10" spans="1:20" x14ac:dyDescent="0.25">
      <c r="A10" s="9"/>
      <c r="B10" s="137"/>
      <c r="C10" s="137"/>
      <c r="D10" s="55"/>
      <c r="E10" s="55"/>
      <c r="F10" s="55"/>
      <c r="G10" s="55"/>
      <c r="H10" s="55"/>
      <c r="I10" s="55"/>
      <c r="J10" s="57"/>
      <c r="K10" s="9"/>
      <c r="L10" s="9"/>
      <c r="M10" s="9"/>
      <c r="N10" s="9"/>
      <c r="O10" s="9"/>
      <c r="P10" s="9"/>
      <c r="Q10" s="9"/>
      <c r="R10" s="9"/>
      <c r="S10" s="9"/>
      <c r="T10" s="9"/>
    </row>
    <row r="11" spans="1:20" x14ac:dyDescent="0.25">
      <c r="A11" s="9"/>
      <c r="B11" s="137"/>
      <c r="C11" s="137"/>
      <c r="D11" s="55"/>
      <c r="E11" s="55"/>
      <c r="F11" s="55"/>
      <c r="G11" s="55"/>
      <c r="H11" s="55"/>
      <c r="I11" s="55"/>
      <c r="J11" s="57"/>
      <c r="K11" s="9"/>
      <c r="L11" s="9"/>
      <c r="M11" s="9"/>
      <c r="N11" s="9"/>
      <c r="O11" s="9"/>
      <c r="P11" s="9"/>
      <c r="Q11" s="9"/>
      <c r="R11" s="9"/>
      <c r="S11" s="9"/>
      <c r="T11" s="9"/>
    </row>
    <row r="12" spans="1:20" x14ac:dyDescent="0.25">
      <c r="A12" s="9"/>
      <c r="B12" s="137"/>
      <c r="C12" s="137"/>
      <c r="D12" s="55"/>
      <c r="E12" s="55"/>
      <c r="F12" s="55"/>
      <c r="G12" s="55"/>
      <c r="H12" s="55"/>
      <c r="I12" s="55"/>
      <c r="J12" s="57"/>
      <c r="K12" s="9"/>
      <c r="L12" s="9"/>
      <c r="M12" s="9"/>
      <c r="N12" s="9"/>
      <c r="O12" s="9"/>
      <c r="P12" s="9"/>
      <c r="Q12" s="9"/>
      <c r="R12" s="9"/>
      <c r="S12" s="9"/>
      <c r="T12" s="9"/>
    </row>
    <row r="13" spans="1:20" x14ac:dyDescent="0.25">
      <c r="A13" s="9"/>
      <c r="B13" s="137"/>
      <c r="C13" s="137"/>
      <c r="D13" s="55"/>
      <c r="E13" s="55"/>
      <c r="F13" s="55"/>
      <c r="G13" s="55"/>
      <c r="H13" s="55"/>
      <c r="I13" s="55"/>
      <c r="J13" s="57"/>
      <c r="K13" s="9"/>
      <c r="L13" s="9"/>
      <c r="M13" s="9"/>
      <c r="N13" s="9"/>
      <c r="O13" s="9"/>
      <c r="P13" s="9"/>
      <c r="Q13" s="9"/>
      <c r="R13" s="9"/>
      <c r="S13" s="9"/>
      <c r="T13" s="9"/>
    </row>
    <row r="14" spans="1:20" x14ac:dyDescent="0.25">
      <c r="A14" s="9"/>
      <c r="B14" s="137"/>
      <c r="C14" s="137"/>
      <c r="D14" s="55"/>
      <c r="E14" s="55"/>
      <c r="F14" s="55"/>
      <c r="G14" s="55"/>
      <c r="H14" s="55"/>
      <c r="I14" s="55"/>
      <c r="J14" s="57"/>
      <c r="K14" s="9"/>
      <c r="L14" s="9"/>
      <c r="M14" s="9"/>
      <c r="N14" s="9"/>
      <c r="O14" s="9"/>
      <c r="P14" s="9"/>
      <c r="Q14" s="9"/>
      <c r="R14" s="9"/>
      <c r="S14" s="9"/>
      <c r="T14" s="9"/>
    </row>
    <row r="15" spans="1:20" ht="26.25" customHeight="1" x14ac:dyDescent="0.25">
      <c r="A15" s="9"/>
      <c r="B15" s="137"/>
      <c r="C15" s="137"/>
      <c r="D15" s="55"/>
      <c r="E15" s="55"/>
      <c r="F15" s="55"/>
      <c r="G15" s="55"/>
      <c r="H15" s="55"/>
      <c r="I15" s="55"/>
      <c r="J15" s="57"/>
      <c r="K15" s="9"/>
      <c r="L15" s="9"/>
      <c r="M15" s="9"/>
      <c r="N15" s="9"/>
      <c r="O15" s="9"/>
      <c r="P15" s="9"/>
      <c r="Q15" s="9"/>
      <c r="R15" s="9"/>
      <c r="S15" s="9"/>
      <c r="T15" s="9"/>
    </row>
    <row r="16" spans="1:20" x14ac:dyDescent="0.25">
      <c r="A16" s="9"/>
      <c r="B16" s="137"/>
      <c r="C16" s="137"/>
      <c r="D16" s="55"/>
      <c r="E16" s="55"/>
      <c r="F16" s="55"/>
      <c r="G16" s="55"/>
      <c r="H16" s="55"/>
      <c r="I16" s="55"/>
      <c r="J16" s="57"/>
      <c r="K16" s="9"/>
      <c r="L16" s="9"/>
      <c r="M16" s="9"/>
      <c r="N16" s="9"/>
      <c r="O16" s="9"/>
      <c r="P16" s="9"/>
      <c r="Q16" s="9"/>
      <c r="R16" s="9"/>
      <c r="S16" s="9"/>
      <c r="T16" s="9"/>
    </row>
    <row r="17" spans="2:10" x14ac:dyDescent="0.25">
      <c r="B17" s="137"/>
      <c r="C17" s="137"/>
      <c r="D17" s="55"/>
      <c r="E17" s="55"/>
      <c r="F17" s="55"/>
      <c r="G17" s="55"/>
      <c r="H17" s="55"/>
      <c r="I17" s="55"/>
      <c r="J17" s="57"/>
    </row>
    <row r="18" spans="2:10" x14ac:dyDescent="0.25">
      <c r="B18" s="137"/>
      <c r="C18" s="137"/>
      <c r="D18" s="55"/>
      <c r="E18" s="55"/>
      <c r="F18" s="55"/>
      <c r="G18" s="55"/>
      <c r="H18" s="55"/>
      <c r="I18" s="55"/>
      <c r="J18" s="57"/>
    </row>
    <row r="19" spans="2:10" x14ac:dyDescent="0.25">
      <c r="B19" s="137"/>
      <c r="C19" s="137"/>
      <c r="D19" s="55"/>
      <c r="E19" s="55"/>
      <c r="F19" s="55"/>
      <c r="G19" s="55"/>
      <c r="H19" s="55"/>
      <c r="I19" s="55"/>
      <c r="J19" s="57"/>
    </row>
    <row r="20" spans="2:10" x14ac:dyDescent="0.25">
      <c r="B20" s="50"/>
      <c r="C20" s="57"/>
      <c r="D20" s="131"/>
      <c r="E20" s="56"/>
      <c r="F20" s="56"/>
      <c r="G20" s="56"/>
      <c r="H20" s="56"/>
      <c r="I20" s="56"/>
      <c r="J20" s="57"/>
    </row>
    <row r="21" spans="2:10" x14ac:dyDescent="0.25">
      <c r="B21" s="57"/>
      <c r="C21" s="57"/>
      <c r="D21" s="57"/>
      <c r="E21" s="57"/>
      <c r="F21" s="57"/>
      <c r="G21" s="57"/>
      <c r="H21" s="57"/>
      <c r="I21" s="57"/>
      <c r="J21" s="57"/>
    </row>
    <row r="22" spans="2:10" x14ac:dyDescent="0.25">
      <c r="B22" s="57"/>
      <c r="C22" s="57"/>
      <c r="D22" s="57"/>
      <c r="E22" s="57"/>
      <c r="F22" s="57"/>
      <c r="G22" s="57"/>
      <c r="H22" s="57"/>
      <c r="I22" s="57"/>
      <c r="J22" s="57"/>
    </row>
    <row r="23" spans="2:10" x14ac:dyDescent="0.25">
      <c r="B23" s="57"/>
      <c r="C23" s="57"/>
      <c r="D23" s="57"/>
      <c r="E23" s="57"/>
      <c r="F23" s="57"/>
      <c r="G23" s="57"/>
      <c r="H23" s="57"/>
      <c r="I23" s="57"/>
      <c r="J23" s="57"/>
    </row>
    <row r="24" spans="2:10" x14ac:dyDescent="0.25">
      <c r="B24" s="57"/>
      <c r="C24" s="57"/>
      <c r="D24" s="57"/>
      <c r="E24" s="57"/>
      <c r="F24" s="57"/>
      <c r="G24" s="57"/>
      <c r="H24" s="57"/>
      <c r="I24" s="57"/>
      <c r="J24" s="57"/>
    </row>
    <row r="25" spans="2:10" x14ac:dyDescent="0.25">
      <c r="B25" s="57"/>
      <c r="C25" s="57"/>
      <c r="D25" s="57"/>
      <c r="E25" s="57"/>
      <c r="F25" s="57"/>
      <c r="G25" s="57"/>
      <c r="H25" s="57"/>
      <c r="I25" s="57"/>
      <c r="J25" s="57"/>
    </row>
    <row r="26" spans="2:10" x14ac:dyDescent="0.25">
      <c r="B26" s="57"/>
      <c r="C26" s="57"/>
      <c r="D26" s="57"/>
      <c r="E26" s="57"/>
      <c r="F26" s="57"/>
      <c r="G26" s="57"/>
      <c r="H26" s="57"/>
      <c r="I26" s="57"/>
      <c r="J26" s="57"/>
    </row>
  </sheetData>
  <protectedRanges>
    <protectedRange sqref="B10:I19" name="Range2_2"/>
  </protectedRanges>
  <printOptions horizontalCentered="1"/>
  <pageMargins left="0" right="0" top="0.74" bottom="0.5" header="0" footer="0"/>
  <pageSetup scale="71"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60E2E-A611-4115-A671-C3D77E4B8C41}">
  <sheetPr>
    <pageSetUpPr fitToPage="1"/>
  </sheetPr>
  <dimension ref="A1:T26"/>
  <sheetViews>
    <sheetView showGridLines="0" topLeftCell="G1" zoomScale="76" zoomScaleNormal="100" zoomScalePageLayoutView="85" workbookViewId="0"/>
  </sheetViews>
  <sheetFormatPr defaultColWidth="8.88671875" defaultRowHeight="13.2" x14ac:dyDescent="0.25"/>
  <cols>
    <col min="1" max="1" width="5.33203125" style="11" customWidth="1"/>
    <col min="2" max="2" width="108.33203125" style="11" customWidth="1"/>
    <col min="3" max="6" width="20.44140625" style="11" customWidth="1"/>
    <col min="7" max="7" width="19.33203125" style="11" customWidth="1"/>
    <col min="8" max="8" width="18.44140625" style="11" customWidth="1"/>
    <col min="9" max="9" width="15" style="11" customWidth="1"/>
    <col min="10" max="10" width="14.44140625" style="11" customWidth="1"/>
    <col min="11" max="11" width="11" style="11" customWidth="1"/>
    <col min="12" max="12" width="12.33203125" style="11" customWidth="1"/>
    <col min="13" max="13" width="14.44140625" style="11" customWidth="1"/>
    <col min="14" max="14" width="11" style="11" customWidth="1"/>
    <col min="15" max="15" width="12.33203125" style="11" customWidth="1"/>
    <col min="16" max="16" width="14.44140625" style="11" customWidth="1"/>
    <col min="17" max="17" width="11" style="11" customWidth="1"/>
    <col min="18" max="18" width="12.33203125" style="11" customWidth="1"/>
    <col min="19" max="19" width="14.44140625" style="11" customWidth="1"/>
    <col min="20" max="20" width="11" style="11" customWidth="1"/>
    <col min="21" max="16384" width="8.88671875" style="11"/>
  </cols>
  <sheetData>
    <row r="1" spans="1:20" ht="15.6" x14ac:dyDescent="0.3">
      <c r="A1" s="2" t="str">
        <f>'2. Cost Summary'!A1</f>
        <v>State of Indiana, RFP #26-84315</v>
      </c>
      <c r="B1" s="9"/>
      <c r="C1" s="9"/>
      <c r="D1" s="9"/>
      <c r="E1" s="9"/>
      <c r="F1" s="9"/>
      <c r="G1" s="9"/>
      <c r="H1" s="9"/>
      <c r="I1" s="9"/>
      <c r="J1" s="9"/>
      <c r="K1" s="9"/>
      <c r="L1" s="9"/>
      <c r="M1" s="9"/>
      <c r="N1" s="9"/>
      <c r="O1" s="9"/>
      <c r="P1" s="9"/>
      <c r="Q1" s="9"/>
      <c r="R1" s="9"/>
      <c r="S1" s="9"/>
      <c r="T1" s="9"/>
    </row>
    <row r="2" spans="1:20" ht="15" customHeight="1" x14ac:dyDescent="0.3">
      <c r="A2" s="2" t="str">
        <f>'2. Cost Summary'!A2</f>
        <v>Attachment D - Cost Proposal</v>
      </c>
      <c r="B2" s="9"/>
      <c r="C2" s="18" t="s">
        <v>3</v>
      </c>
      <c r="D2" s="135" t="str">
        <f>'2. Cost Summary'!K2</f>
        <v>&lt;INSERT NAME&gt;</v>
      </c>
      <c r="E2" s="9"/>
      <c r="F2" s="9"/>
      <c r="G2" s="17"/>
      <c r="H2" s="17"/>
      <c r="I2" s="9"/>
      <c r="J2" s="9"/>
      <c r="K2" s="9"/>
      <c r="L2" s="9"/>
      <c r="M2" s="9"/>
      <c r="N2" s="9"/>
      <c r="O2" s="9"/>
      <c r="P2" s="9"/>
      <c r="Q2" s="9"/>
      <c r="R2" s="9"/>
      <c r="S2" s="9"/>
      <c r="T2" s="9"/>
    </row>
    <row r="3" spans="1:20" ht="15" customHeight="1" x14ac:dyDescent="0.25">
      <c r="A3" s="5" t="s">
        <v>102</v>
      </c>
      <c r="B3" s="9"/>
      <c r="C3" s="9"/>
      <c r="D3" s="9"/>
      <c r="E3" s="9"/>
      <c r="F3" s="9"/>
      <c r="G3" s="17"/>
      <c r="H3" s="17"/>
      <c r="I3" s="9"/>
      <c r="J3" s="9"/>
      <c r="K3" s="9"/>
      <c r="L3" s="9"/>
      <c r="M3" s="9"/>
      <c r="N3" s="9"/>
      <c r="O3" s="9"/>
      <c r="P3" s="9"/>
      <c r="Q3" s="9"/>
      <c r="R3" s="9"/>
      <c r="S3" s="9"/>
      <c r="T3" s="9"/>
    </row>
    <row r="4" spans="1:20" s="13" customFormat="1" ht="15" customHeight="1" x14ac:dyDescent="0.3">
      <c r="A4" s="12"/>
      <c r="B4" s="80"/>
      <c r="C4" s="7"/>
      <c r="D4" s="7"/>
      <c r="E4" s="7"/>
      <c r="F4" s="7"/>
      <c r="G4" s="7"/>
      <c r="H4" s="7"/>
      <c r="I4" s="14"/>
      <c r="J4" s="15"/>
      <c r="K4" s="7"/>
      <c r="L4" s="7"/>
      <c r="M4" s="7"/>
      <c r="N4" s="7"/>
      <c r="O4" s="7"/>
      <c r="P4" s="7"/>
      <c r="Q4" s="7"/>
      <c r="R4" s="7"/>
      <c r="S4" s="7"/>
      <c r="T4" s="7"/>
    </row>
    <row r="5" spans="1:20" s="13" customFormat="1" ht="15.6" x14ac:dyDescent="0.3">
      <c r="A5" s="12"/>
      <c r="B5" s="27" t="s">
        <v>102</v>
      </c>
      <c r="C5" s="140"/>
      <c r="D5" s="140"/>
      <c r="E5" s="140"/>
      <c r="F5" s="140"/>
      <c r="G5" s="140"/>
      <c r="H5" s="140"/>
      <c r="I5" s="52"/>
      <c r="J5" s="52"/>
      <c r="K5" s="16"/>
      <c r="L5" s="16"/>
      <c r="M5" s="16"/>
      <c r="N5" s="16"/>
      <c r="O5" s="16"/>
      <c r="P5" s="16"/>
      <c r="Q5" s="16"/>
      <c r="R5" s="16"/>
      <c r="S5" s="16"/>
      <c r="T5" s="16"/>
    </row>
    <row r="6" spans="1:20" s="13" customFormat="1" ht="30.9" customHeight="1" x14ac:dyDescent="0.25">
      <c r="A6" s="12"/>
      <c r="B6" s="88" t="s">
        <v>103</v>
      </c>
      <c r="C6" s="58"/>
      <c r="D6" s="58"/>
      <c r="E6" s="58"/>
      <c r="F6" s="58"/>
      <c r="G6" s="58"/>
      <c r="H6" s="58"/>
      <c r="I6" s="52"/>
      <c r="J6" s="52"/>
      <c r="K6" s="16"/>
      <c r="L6" s="16"/>
      <c r="M6" s="16"/>
      <c r="N6" s="16"/>
      <c r="O6" s="16"/>
      <c r="P6" s="16"/>
      <c r="Q6" s="16"/>
      <c r="R6" s="16"/>
      <c r="S6" s="16"/>
      <c r="T6" s="16"/>
    </row>
    <row r="7" spans="1:20" s="13" customFormat="1" ht="63" customHeight="1" x14ac:dyDescent="0.25">
      <c r="A7" s="12"/>
      <c r="B7" s="59"/>
      <c r="C7" s="53"/>
      <c r="D7" s="53"/>
      <c r="E7" s="53"/>
      <c r="F7" s="53"/>
      <c r="G7" s="53"/>
      <c r="H7" s="53"/>
      <c r="I7" s="53"/>
      <c r="J7" s="52"/>
      <c r="K7" s="16"/>
      <c r="L7" s="16"/>
      <c r="M7" s="16"/>
      <c r="N7" s="16"/>
      <c r="O7" s="16"/>
      <c r="P7" s="16"/>
      <c r="Q7" s="16"/>
      <c r="R7" s="16"/>
      <c r="S7" s="16"/>
      <c r="T7" s="16"/>
    </row>
    <row r="8" spans="1:20" x14ac:dyDescent="0.25">
      <c r="A8" s="9"/>
      <c r="B8" s="57"/>
      <c r="C8" s="57"/>
      <c r="D8" s="57"/>
      <c r="E8" s="57"/>
      <c r="F8" s="57"/>
      <c r="G8" s="57"/>
      <c r="H8" s="57"/>
      <c r="I8" s="57"/>
      <c r="J8" s="57"/>
      <c r="K8" s="9"/>
      <c r="L8" s="9"/>
      <c r="M8" s="9"/>
      <c r="N8" s="9"/>
      <c r="O8" s="9"/>
      <c r="P8" s="9"/>
      <c r="Q8" s="9"/>
      <c r="R8" s="9"/>
      <c r="S8" s="9"/>
      <c r="T8" s="9"/>
    </row>
    <row r="9" spans="1:20" x14ac:dyDescent="0.25">
      <c r="A9" s="9"/>
      <c r="B9" s="54"/>
      <c r="C9" s="54"/>
      <c r="D9" s="54"/>
      <c r="E9" s="54"/>
      <c r="F9" s="54"/>
      <c r="G9" s="54"/>
      <c r="H9" s="133"/>
      <c r="I9" s="133"/>
      <c r="J9" s="57"/>
      <c r="K9" s="9"/>
      <c r="L9" s="9"/>
      <c r="M9" s="9"/>
      <c r="N9" s="9"/>
      <c r="O9" s="9"/>
      <c r="P9" s="9"/>
      <c r="Q9" s="9"/>
      <c r="R9" s="9"/>
      <c r="S9" s="9"/>
      <c r="T9" s="9"/>
    </row>
    <row r="10" spans="1:20" x14ac:dyDescent="0.25">
      <c r="A10" s="9"/>
      <c r="B10" s="137"/>
      <c r="C10" s="137"/>
      <c r="D10" s="55"/>
      <c r="E10" s="55"/>
      <c r="F10" s="55"/>
      <c r="G10" s="55"/>
      <c r="H10" s="55"/>
      <c r="I10" s="55"/>
      <c r="J10" s="57"/>
      <c r="K10" s="9"/>
      <c r="L10" s="9"/>
      <c r="M10" s="9"/>
      <c r="N10" s="9"/>
      <c r="O10" s="9"/>
      <c r="P10" s="9"/>
      <c r="Q10" s="9"/>
      <c r="R10" s="9"/>
      <c r="S10" s="9"/>
      <c r="T10" s="9"/>
    </row>
    <row r="11" spans="1:20" x14ac:dyDescent="0.25">
      <c r="A11" s="9"/>
      <c r="B11" s="137"/>
      <c r="C11" s="137"/>
      <c r="D11" s="55"/>
      <c r="E11" s="55"/>
      <c r="F11" s="55"/>
      <c r="G11" s="55"/>
      <c r="H11" s="55"/>
      <c r="I11" s="55"/>
      <c r="J11" s="57"/>
      <c r="K11" s="9"/>
      <c r="L11" s="9"/>
      <c r="M11" s="9"/>
      <c r="N11" s="9"/>
      <c r="O11" s="9"/>
      <c r="P11" s="9"/>
      <c r="Q11" s="9"/>
      <c r="R11" s="9"/>
      <c r="S11" s="9"/>
      <c r="T11" s="9"/>
    </row>
    <row r="12" spans="1:20" x14ac:dyDescent="0.25">
      <c r="A12" s="9"/>
      <c r="B12" s="137"/>
      <c r="C12" s="137"/>
      <c r="D12" s="55"/>
      <c r="E12" s="55"/>
      <c r="F12" s="55"/>
      <c r="G12" s="55"/>
      <c r="H12" s="55"/>
      <c r="I12" s="55"/>
      <c r="J12" s="57"/>
      <c r="K12" s="9"/>
      <c r="L12" s="9"/>
      <c r="M12" s="9"/>
      <c r="N12" s="9"/>
      <c r="O12" s="9"/>
      <c r="P12" s="9"/>
      <c r="Q12" s="9"/>
      <c r="R12" s="9"/>
      <c r="S12" s="9"/>
      <c r="T12" s="9"/>
    </row>
    <row r="13" spans="1:20" x14ac:dyDescent="0.25">
      <c r="A13" s="9"/>
      <c r="B13" s="137"/>
      <c r="C13" s="137"/>
      <c r="D13" s="55"/>
      <c r="E13" s="55"/>
      <c r="F13" s="55"/>
      <c r="G13" s="55"/>
      <c r="H13" s="55"/>
      <c r="I13" s="55"/>
      <c r="J13" s="57"/>
      <c r="K13" s="9"/>
      <c r="L13" s="9"/>
      <c r="M13" s="9"/>
      <c r="N13" s="9"/>
      <c r="O13" s="9"/>
      <c r="P13" s="9"/>
      <c r="Q13" s="9"/>
      <c r="R13" s="9"/>
      <c r="S13" s="9"/>
      <c r="T13" s="9"/>
    </row>
    <row r="14" spans="1:20" x14ac:dyDescent="0.25">
      <c r="A14" s="9"/>
      <c r="B14" s="137"/>
      <c r="C14" s="137"/>
      <c r="D14" s="55"/>
      <c r="E14" s="55"/>
      <c r="F14" s="55"/>
      <c r="G14" s="55"/>
      <c r="H14" s="55"/>
      <c r="I14" s="55"/>
      <c r="J14" s="57"/>
      <c r="K14" s="9"/>
      <c r="L14" s="9"/>
      <c r="M14" s="9"/>
      <c r="N14" s="9"/>
      <c r="O14" s="9"/>
      <c r="P14" s="9"/>
      <c r="Q14" s="9"/>
      <c r="R14" s="9"/>
      <c r="S14" s="9"/>
      <c r="T14" s="9"/>
    </row>
    <row r="15" spans="1:20" ht="26.25" customHeight="1" x14ac:dyDescent="0.25">
      <c r="A15" s="9"/>
      <c r="B15" s="137"/>
      <c r="C15" s="137"/>
      <c r="D15" s="55"/>
      <c r="E15" s="55"/>
      <c r="F15" s="55"/>
      <c r="G15" s="55"/>
      <c r="H15" s="55"/>
      <c r="I15" s="55"/>
      <c r="J15" s="57"/>
      <c r="K15" s="9"/>
      <c r="L15" s="9"/>
      <c r="M15" s="9"/>
      <c r="N15" s="9"/>
      <c r="O15" s="9"/>
      <c r="P15" s="9"/>
      <c r="Q15" s="9"/>
      <c r="R15" s="9"/>
      <c r="S15" s="9"/>
      <c r="T15" s="9"/>
    </row>
    <row r="16" spans="1:20" x14ac:dyDescent="0.25">
      <c r="A16" s="9"/>
      <c r="B16" s="137"/>
      <c r="C16" s="137"/>
      <c r="D16" s="55"/>
      <c r="E16" s="55"/>
      <c r="F16" s="55"/>
      <c r="G16" s="55"/>
      <c r="H16" s="55"/>
      <c r="I16" s="55"/>
      <c r="J16" s="57"/>
      <c r="K16" s="9"/>
      <c r="L16" s="9"/>
      <c r="M16" s="9"/>
      <c r="N16" s="9"/>
      <c r="O16" s="9"/>
      <c r="P16" s="9"/>
      <c r="Q16" s="9"/>
      <c r="R16" s="9"/>
      <c r="S16" s="9"/>
      <c r="T16" s="9"/>
    </row>
    <row r="17" spans="2:10" x14ac:dyDescent="0.25">
      <c r="B17" s="137"/>
      <c r="C17" s="137"/>
      <c r="D17" s="55"/>
      <c r="E17" s="55"/>
      <c r="F17" s="55"/>
      <c r="G17" s="55"/>
      <c r="H17" s="55"/>
      <c r="I17" s="55"/>
      <c r="J17" s="57"/>
    </row>
    <row r="18" spans="2:10" x14ac:dyDescent="0.25">
      <c r="B18" s="137"/>
      <c r="C18" s="137"/>
      <c r="D18" s="55"/>
      <c r="E18" s="55"/>
      <c r="F18" s="55"/>
      <c r="G18" s="55"/>
      <c r="H18" s="55"/>
      <c r="I18" s="55"/>
      <c r="J18" s="57"/>
    </row>
    <row r="19" spans="2:10" x14ac:dyDescent="0.25">
      <c r="B19" s="137"/>
      <c r="C19" s="137"/>
      <c r="D19" s="55"/>
      <c r="E19" s="55"/>
      <c r="F19" s="55"/>
      <c r="G19" s="55"/>
      <c r="H19" s="55"/>
      <c r="I19" s="55"/>
      <c r="J19" s="57"/>
    </row>
    <row r="20" spans="2:10" x14ac:dyDescent="0.25">
      <c r="B20" s="50"/>
      <c r="C20" s="57"/>
      <c r="D20" s="131"/>
      <c r="E20" s="56"/>
      <c r="F20" s="56"/>
      <c r="G20" s="56"/>
      <c r="H20" s="56"/>
      <c r="I20" s="56"/>
      <c r="J20" s="57"/>
    </row>
    <row r="21" spans="2:10" x14ac:dyDescent="0.25">
      <c r="B21" s="57"/>
      <c r="C21" s="57"/>
      <c r="D21" s="57"/>
      <c r="E21" s="57"/>
      <c r="F21" s="57"/>
      <c r="G21" s="57"/>
      <c r="H21" s="57"/>
      <c r="I21" s="57"/>
      <c r="J21" s="57"/>
    </row>
    <row r="22" spans="2:10" x14ac:dyDescent="0.25">
      <c r="B22" s="57"/>
      <c r="C22" s="57"/>
      <c r="D22" s="57"/>
      <c r="E22" s="57"/>
      <c r="F22" s="57"/>
      <c r="G22" s="57"/>
      <c r="H22" s="57"/>
      <c r="I22" s="57"/>
      <c r="J22" s="57"/>
    </row>
    <row r="23" spans="2:10" x14ac:dyDescent="0.25">
      <c r="B23" s="57"/>
      <c r="C23" s="57"/>
      <c r="D23" s="57"/>
      <c r="E23" s="57"/>
      <c r="F23" s="57"/>
      <c r="G23" s="57"/>
      <c r="H23" s="57"/>
      <c r="I23" s="57"/>
      <c r="J23" s="57"/>
    </row>
    <row r="24" spans="2:10" x14ac:dyDescent="0.25">
      <c r="B24" s="57"/>
      <c r="C24" s="57"/>
      <c r="D24" s="57"/>
      <c r="E24" s="57"/>
      <c r="F24" s="57"/>
      <c r="G24" s="57"/>
      <c r="H24" s="57"/>
      <c r="I24" s="57"/>
      <c r="J24" s="57"/>
    </row>
    <row r="25" spans="2:10" x14ac:dyDescent="0.25">
      <c r="B25" s="57"/>
      <c r="C25" s="57"/>
      <c r="D25" s="57"/>
      <c r="E25" s="57"/>
      <c r="F25" s="57"/>
      <c r="G25" s="57"/>
      <c r="H25" s="57"/>
      <c r="I25" s="57"/>
      <c r="J25" s="57"/>
    </row>
    <row r="26" spans="2:10" x14ac:dyDescent="0.25">
      <c r="B26" s="57"/>
      <c r="C26" s="57"/>
      <c r="D26" s="57"/>
      <c r="E26" s="57"/>
      <c r="F26" s="57"/>
      <c r="G26" s="57"/>
      <c r="H26" s="57"/>
      <c r="I26" s="57"/>
      <c r="J26" s="57"/>
    </row>
  </sheetData>
  <protectedRanges>
    <protectedRange sqref="B10:I19" name="Range2_2"/>
  </protectedRanges>
  <printOptions horizontalCentered="1"/>
  <pageMargins left="0" right="0" top="0.74" bottom="0.5" header="0" footer="0"/>
  <pageSetup scale="7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1. Title</vt:lpstr>
      <vt:lpstr>2. Cost Summary</vt:lpstr>
      <vt:lpstr>3. Staff Rates</vt:lpstr>
      <vt:lpstr>4. Transition</vt:lpstr>
      <vt:lpstr>5. M&amp;O</vt:lpstr>
      <vt:lpstr>6. Hardware Software &amp; Other </vt:lpstr>
      <vt:lpstr>7. Enhancements</vt:lpstr>
      <vt:lpstr>8. Cost Proposal Narrative</vt:lpstr>
      <vt:lpstr>9. Assump. Cond. &amp; Constraints</vt:lpstr>
      <vt:lpstr>'2. Cost Summary'!Print_Area</vt:lpstr>
      <vt:lpstr>'3. Staff Rates'!Print_Area</vt:lpstr>
      <vt:lpstr>'4. Transition'!Print_Area</vt:lpstr>
      <vt:lpstr>'5. M&amp;O'!Print_Area</vt:lpstr>
      <vt:lpstr>'6. Hardware Software &amp; Other '!Print_Area</vt:lpstr>
      <vt:lpstr>'7. Enhancements'!Print_Area</vt:lpstr>
      <vt:lpstr>'8. Cost Proposal Narrative'!Print_Area</vt:lpstr>
      <vt:lpstr>'9. Assump. Cond. &amp; Constraints'!Print_Area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2015-03-10T17:34:19Z</dcterms:created>
  <dcterms:modified xsi:type="dcterms:W3CDTF">2025-12-17T20:55:11Z</dcterms:modified>
  <cp:category/>
  <cp:contentStatus/>
</cp:coreProperties>
</file>